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filterPrivacy="1"/>
  <xr:revisionPtr revIDLastSave="0" documentId="8_{EC79E2E9-5FA3-4ABF-81C5-71C2DCB3F5D3}" xr6:coauthVersionLast="36" xr6:coauthVersionMax="36" xr10:uidLastSave="{00000000-0000-0000-0000-000000000000}"/>
  <bookViews>
    <workbookView xWindow="0" yWindow="0" windowWidth="25600" windowHeight="9320" tabRatio="774" activeTab="2" xr2:uid="{00000000-000D-0000-FFFF-FFFF00000000}"/>
  </bookViews>
  <sheets>
    <sheet name="1. Instructions" sheetId="1" r:id="rId1"/>
    <sheet name="2. LEA Information" sheetId="5" r:id="rId2"/>
    <sheet name="3. Proposed Budget Revision" sheetId="2" r:id="rId3"/>
    <sheet name="4. Planning Year Budget Narrat." sheetId="3" r:id="rId4"/>
    <sheet name="5. Y1 Budget Narrative" sheetId="7" r:id="rId5"/>
    <sheet name="6. Y2 Budget Narrative" sheetId="6" r:id="rId6"/>
    <sheet name="7. Y3 Budget Narrative" sheetId="8" r:id="rId7"/>
    <sheet name="8. Form Approval" sheetId="4"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8" l="1"/>
  <c r="G19" i="8"/>
  <c r="G18" i="8"/>
  <c r="G17" i="8"/>
  <c r="G16" i="8"/>
  <c r="G15" i="8"/>
  <c r="G14" i="8"/>
  <c r="G12" i="8"/>
  <c r="G11" i="8"/>
  <c r="G10" i="8"/>
  <c r="J9" i="2" l="1"/>
  <c r="G10" i="6" s="1"/>
  <c r="J18" i="2"/>
  <c r="G19" i="6" s="1"/>
  <c r="J17" i="2"/>
  <c r="G18" i="6" s="1"/>
  <c r="J16" i="2"/>
  <c r="G17" i="6" s="1"/>
  <c r="J15" i="2"/>
  <c r="G16" i="6" s="1"/>
  <c r="J14" i="2"/>
  <c r="G15" i="6" s="1"/>
  <c r="J13" i="2"/>
  <c r="G14" i="6" s="1"/>
  <c r="J12" i="2"/>
  <c r="G13" i="6" s="1"/>
  <c r="J11" i="2"/>
  <c r="G12" i="6" s="1"/>
  <c r="H10" i="6"/>
  <c r="H11" i="6"/>
  <c r="H12" i="6"/>
  <c r="H13" i="6"/>
  <c r="H14" i="6"/>
  <c r="H15" i="6"/>
  <c r="H16" i="6"/>
  <c r="H17" i="6"/>
  <c r="H18" i="6"/>
  <c r="H19" i="6"/>
  <c r="I10" i="3" l="1"/>
  <c r="I11" i="3"/>
  <c r="I12" i="3"/>
  <c r="I13" i="3"/>
  <c r="I14" i="3"/>
  <c r="I15" i="3"/>
  <c r="I16" i="3"/>
  <c r="I17" i="3"/>
  <c r="I18" i="3"/>
  <c r="I19" i="3"/>
  <c r="I20" i="3"/>
  <c r="I21" i="3"/>
  <c r="I22" i="3"/>
  <c r="L18" i="2" l="1"/>
  <c r="G18" i="2" l="1"/>
  <c r="H18" i="2" s="1"/>
  <c r="G13" i="2"/>
  <c r="H13" i="2" s="1"/>
  <c r="G12" i="2"/>
  <c r="H12" i="2" s="1"/>
  <c r="G11" i="2"/>
  <c r="H11" i="2" s="1"/>
  <c r="G9" i="2"/>
  <c r="F11" i="8"/>
  <c r="I11" i="8" s="1"/>
  <c r="F12" i="8"/>
  <c r="F13" i="8"/>
  <c r="I13" i="8" s="1"/>
  <c r="I14" i="8"/>
  <c r="F15" i="8"/>
  <c r="I15" i="8" s="1"/>
  <c r="F16" i="8"/>
  <c r="I16" i="8" s="1"/>
  <c r="F17" i="8"/>
  <c r="I17" i="8" s="1"/>
  <c r="F18" i="8"/>
  <c r="I18" i="8" s="1"/>
  <c r="F19" i="8"/>
  <c r="I19" i="8" s="1"/>
  <c r="F10" i="8"/>
  <c r="F20" i="8" l="1"/>
  <c r="I12" i="8"/>
  <c r="G19" i="7"/>
  <c r="G18" i="7"/>
  <c r="G17" i="7"/>
  <c r="G16" i="7"/>
  <c r="G15" i="7"/>
  <c r="G14" i="7"/>
  <c r="G13" i="7"/>
  <c r="G12" i="7"/>
  <c r="G11" i="7"/>
  <c r="F19" i="7"/>
  <c r="F18" i="7"/>
  <c r="I18" i="7" s="1"/>
  <c r="F17" i="7"/>
  <c r="F16" i="7"/>
  <c r="I16" i="7" s="1"/>
  <c r="F15" i="7"/>
  <c r="I15" i="7" s="1"/>
  <c r="F14" i="7"/>
  <c r="F13" i="7"/>
  <c r="I13" i="7" s="1"/>
  <c r="F12" i="7"/>
  <c r="I12" i="7" s="1"/>
  <c r="F11" i="7"/>
  <c r="I11" i="7" s="1"/>
  <c r="G10" i="7"/>
  <c r="F10" i="7"/>
  <c r="I14" i="7" l="1"/>
  <c r="I19" i="7"/>
  <c r="I10" i="7"/>
  <c r="F20" i="7"/>
  <c r="I17" i="7"/>
  <c r="G23" i="3" l="1"/>
  <c r="F23" i="3"/>
  <c r="I23" i="3" s="1"/>
  <c r="H10" i="3"/>
  <c r="H11" i="3"/>
  <c r="H12" i="3"/>
  <c r="H13" i="3"/>
  <c r="H14" i="3"/>
  <c r="H15" i="3"/>
  <c r="H16" i="3"/>
  <c r="H17" i="3"/>
  <c r="H18" i="3"/>
  <c r="H19" i="3"/>
  <c r="H20" i="3"/>
  <c r="H21" i="3"/>
  <c r="H22" i="3"/>
  <c r="H23" i="3" l="1"/>
  <c r="B6" i="4"/>
  <c r="E10" i="2"/>
  <c r="G20" i="7" l="1"/>
  <c r="I20" i="7" s="1"/>
  <c r="H11" i="7" l="1"/>
  <c r="H12" i="7"/>
  <c r="H13" i="7"/>
  <c r="H14" i="7"/>
  <c r="H15" i="7"/>
  <c r="H16" i="7"/>
  <c r="H17" i="7"/>
  <c r="H18" i="7"/>
  <c r="H19" i="7"/>
  <c r="H10" i="7"/>
  <c r="H11" i="8"/>
  <c r="N10" i="2" s="1"/>
  <c r="H12" i="8"/>
  <c r="H13" i="8"/>
  <c r="H14" i="8"/>
  <c r="N13" i="2" s="1"/>
  <c r="H15" i="8"/>
  <c r="N14" i="2" s="1"/>
  <c r="H16" i="8"/>
  <c r="N15" i="2" s="1"/>
  <c r="H17" i="8"/>
  <c r="N16" i="2" s="1"/>
  <c r="H18" i="8"/>
  <c r="N17" i="2" s="1"/>
  <c r="H19" i="8"/>
  <c r="N18" i="2" l="1"/>
  <c r="N12" i="2"/>
  <c r="N11" i="2"/>
  <c r="H10" i="2"/>
  <c r="H15" i="2"/>
  <c r="H16" i="2"/>
  <c r="H14" i="2"/>
  <c r="H17" i="2"/>
  <c r="H9" i="2"/>
  <c r="E11" i="2"/>
  <c r="E12" i="2"/>
  <c r="E13" i="2"/>
  <c r="E15" i="2"/>
  <c r="E16" i="2"/>
  <c r="E18" i="2"/>
  <c r="E14" i="2"/>
  <c r="E17" i="2"/>
  <c r="E9" i="2"/>
  <c r="H20" i="7" l="1"/>
  <c r="L19" i="2"/>
  <c r="H19" i="2"/>
  <c r="G19" i="2"/>
  <c r="F19" i="2"/>
  <c r="E19" i="2"/>
  <c r="D19" i="2"/>
  <c r="C19" i="2"/>
  <c r="H20" i="6" l="1"/>
  <c r="O11" i="2"/>
  <c r="O15" i="2"/>
  <c r="O18" i="2"/>
  <c r="O17" i="2"/>
  <c r="O13" i="2"/>
  <c r="O16" i="2"/>
  <c r="K19" i="2"/>
  <c r="O14" i="2"/>
  <c r="O10" i="2"/>
  <c r="O12" i="2"/>
  <c r="M19" i="2"/>
  <c r="H10" i="8"/>
  <c r="N9" i="2" l="1"/>
  <c r="H20" i="8"/>
  <c r="I10" i="8"/>
  <c r="G20" i="8"/>
  <c r="I20" i="8" s="1"/>
  <c r="O9" i="2" l="1"/>
  <c r="O19" i="2" s="1"/>
  <c r="N19" i="2"/>
  <c r="I18" i="2"/>
  <c r="F19" i="6"/>
  <c r="I14" i="2"/>
  <c r="F13" i="6"/>
  <c r="F12" i="6"/>
  <c r="F17" i="6"/>
  <c r="F14" i="6"/>
  <c r="I11" i="2"/>
  <c r="F10" i="6"/>
  <c r="F20" i="6"/>
  <c r="F18" i="6"/>
  <c r="I19" i="2"/>
  <c r="I9" i="2"/>
  <c r="J19" i="2"/>
  <c r="I17" i="2"/>
  <c r="F16" i="6"/>
  <c r="I13" i="2"/>
  <c r="I12" i="2"/>
  <c r="I10" i="2"/>
  <c r="J10" i="2"/>
  <c r="G11" i="6"/>
  <c r="G20" i="6"/>
  <c r="I16" i="2"/>
  <c r="F11" i="6"/>
  <c r="F15" i="6"/>
  <c r="I15" i="2"/>
</calcChain>
</file>

<file path=xl/sharedStrings.xml><?xml version="1.0" encoding="utf-8"?>
<sst xmlns="http://schemas.openxmlformats.org/spreadsheetml/2006/main" count="275" uniqueCount="148">
  <si>
    <t>Budget Revision Request Form</t>
  </si>
  <si>
    <t>Early Literacy Support Block (ELSB) Grant</t>
  </si>
  <si>
    <t>Educator Excellence and Equity Division</t>
  </si>
  <si>
    <t xml:space="preserve">California Department of Education </t>
  </si>
  <si>
    <t xml:space="preserve">Instructions: </t>
  </si>
  <si>
    <t xml:space="preserve">A Budget Revision Request Form must be submitted for the following reasons: if current planned expenditures exceed 10 percent on any line item, to request carryover of unspent funds, to add a new line item expense, or to change the indirect rate (must be at or below the approved rate). A Budget Revision Request Form must be completed and sent to the California Department of Education for review and approval. </t>
  </si>
  <si>
    <t xml:space="preserve">The grant recipient must complete and submit the Proposed Budget Revision Request tab and the four Budget Narrative tabs showing proposed expenditure changes during the grant period of December 1, 2020, through June 30, 2024. </t>
  </si>
  <si>
    <t>Please complete all tabs before submission: Local Educational Agency (LEA) Information, Proposed Budget Revision Request, and Budget Narratives for Planning Year and Implementation Year 1, 2, and 3.</t>
  </si>
  <si>
    <t xml:space="preserve">The ELSB funds must supplement, not supplant, existing services. </t>
  </si>
  <si>
    <t>The total amount budgeted for each School Site MUST match the amount listed on the Allocation Summary, with the option for LEAs to allocate a portion or all of their $40,000 to their school sites. The funding per school site cannot be moved from one school to another school or to the LEA.</t>
  </si>
  <si>
    <t>The Total for all four years MUST match the amount listed on the Grant Award Notification.</t>
  </si>
  <si>
    <t>Instructions for Completing the Proposed Budget Revision Tab:</t>
  </si>
  <si>
    <t>Fill out the Proposed Budget Revision Tab to reflect the amounts on the yearly Completed Budget Narrative Tabs.</t>
  </si>
  <si>
    <t>In the Proposed Budget Revision table, enter the original budget amount, and the change being made (+/-) for each grant year. The new revised budget amount will auto-calculate.</t>
  </si>
  <si>
    <t>Instructions for Completing the Budget Narrative Tabs (Planning Year, Implementation Year 1, 2, and 3):</t>
  </si>
  <si>
    <t xml:space="preserve">Fill out the Budget Narrative Tabs to explain the purpose for requesting changes to the original approved budget.  </t>
  </si>
  <si>
    <t>Enter dollar amounts into the cells with a placeholder of zero ($0.00).</t>
  </si>
  <si>
    <t>Refer to the California School Accounting Manual (CSAM) https://www.cde.ca.gov/fg/ac/sa/ for information on Object Codes.</t>
  </si>
  <si>
    <t>Only the first $25,000 of each subcontract can be used towards the indirect calculation per Procedure 330 in the CSAM.</t>
  </si>
  <si>
    <t>The Indirect Costs must not exceed LEA's approved rate (https://www.cde.ca.gov/fg/ac/ic/). LEA may choose to use less indirect costs.</t>
  </si>
  <si>
    <t>To calculate indirect costs, find the sum of Object Codes "1000 Certificated Salaries" to "5800 Professional/Consulting Services &amp; Op. Exp." and multiply this sum amount by the LEA's approved indirect cost rate (Object Codes 5100 Subagreement for Services and 6000 Capital Outlay are not subject to indirect costs).</t>
  </si>
  <si>
    <t xml:space="preserve">In the "School Site or LEA Name" column, write the School Site or LEA Name that corresponds to each line item. </t>
  </si>
  <si>
    <t>In the "Original Detailed Budget Narrative" column, provide details and calculations for how line item totals were determined in the original budget. Provide sufficient explanation for each line item. The information needs to be specific to the ELSB Grant for any activities or services, or purchases (e.g. Teacher's salary 10 hours x $50 per hour = $500, additional hours for participation in ELSB Grant, outside of contract time). In the "Planning Year Original Budget Amount" column, provide Original approved budget amount.</t>
  </si>
  <si>
    <t>In the "Revised Detailed Budget Narrative" column, provide details and calculations for how line item totals were determined. Provide sufficient explanation for each line item. The information needs to be specific to the ELSB Grant for any activities or services, or purchases (e.g. Teacher's salary 12 hours x $50 per hour = $600, additional hours for participation in ELSB Grant,  outside of contract time). In the "Planning Year Change (+/-)" column, provide amount that will be added or subtracted. (For this example, Salaries is increasing by $100.) The "Planning Year Proposed Budget Revision" column will auto-calculate.</t>
  </si>
  <si>
    <t>In the "Justification for Movement of Grant Funds" column, provide specific explanations for why the proposed revision is necessary. If there is a movement of funds from the LEA or a school site to another school site or the LEA, explain this in the "Justification for Movement of Grant Funds" column. You must explain changes to original activities and/or outcomes and describe the reasoning for movement for funds to new budget item. (e.g. Personnel Cost was more than anticipated. Funds moved from Object Code 4000. Books amount decreased due to cost being lower than anticipated; Funds moved to Object Code 1000.)</t>
  </si>
  <si>
    <t xml:space="preserve">If no changes are needed for a line item, please only complete the "Original Detailed Budget Narrative" column and "Original Budget Amount." The "Revised Detailed Budget Narrative" column should be left blank, the "Planning Year Change (+/-)" column should remain $0.00, and the "Justification for Movement of Grant Funds" column should be left blank. </t>
  </si>
  <si>
    <t>Local Educational Agency (LEA) Information</t>
  </si>
  <si>
    <t>Early Literacy Support Block Grant</t>
  </si>
  <si>
    <t>LEA Information</t>
  </si>
  <si>
    <t>Please Type LEA Information Below</t>
  </si>
  <si>
    <t>LEA Name:</t>
  </si>
  <si>
    <t>Community Collaborative Charter School</t>
  </si>
  <si>
    <t>Project Coordinator:</t>
  </si>
  <si>
    <t>Project Coordinator Telephone Number:</t>
  </si>
  <si>
    <t>916-286-5110</t>
  </si>
  <si>
    <t xml:space="preserve">Project Coordinator Email Address: </t>
  </si>
  <si>
    <t>Fiscal Agent Contact:</t>
  </si>
  <si>
    <t>Fiscal Agent  Telephone Number:</t>
  </si>
  <si>
    <t>916-286-5113</t>
  </si>
  <si>
    <t>Fiscal Agent Email Address:</t>
  </si>
  <si>
    <t>Proposed Budget Revision Request</t>
  </si>
  <si>
    <t>Instructions:</t>
  </si>
  <si>
    <t>Each grant recipient must submit this form to reflect proposed changes in expenditures during the grant period of December 1, 2020, through June 30, 2024.</t>
  </si>
  <si>
    <t>The Total for the four years MUST match the amount listed on the Grant Award Notification.</t>
  </si>
  <si>
    <t>Object Code</t>
  </si>
  <si>
    <t>Line Item</t>
  </si>
  <si>
    <t>Planning Year Original Budget</t>
  </si>
  <si>
    <t>Planning Year Change (+/-)</t>
  </si>
  <si>
    <t>Planning Year Budget Revision</t>
  </si>
  <si>
    <t>Year 1 Original Budget</t>
  </si>
  <si>
    <t>Year 1 Change (+/-)</t>
  </si>
  <si>
    <t>Year 1 Budget Revision</t>
  </si>
  <si>
    <t>Year 2 Original Budget</t>
  </si>
  <si>
    <t>Year 2 Change (+/-)</t>
  </si>
  <si>
    <t>Year 2 Budget Revision</t>
  </si>
  <si>
    <t>Year 3 Original Budget</t>
  </si>
  <si>
    <t>Year 3 Change (+/-)</t>
  </si>
  <si>
    <t>Year 3 Budget Revision</t>
  </si>
  <si>
    <t>Revised Budget Total</t>
  </si>
  <si>
    <t xml:space="preserve">Certified Personnel Salaries </t>
  </si>
  <si>
    <t xml:space="preserve">Classified Personnel Salaries </t>
  </si>
  <si>
    <t>Employee Benefits</t>
  </si>
  <si>
    <t xml:space="preserve">Books and Supplies </t>
  </si>
  <si>
    <t>Services and Other Operating Expenditures (excluding Subagreements for Services and Travel)</t>
  </si>
  <si>
    <t>Subagreements for Services 
(not subject to indirect costs)</t>
  </si>
  <si>
    <t>Travel and Conferences</t>
  </si>
  <si>
    <t>Professional/Consulting Services &amp; Operating Expenses</t>
  </si>
  <si>
    <t>Capital Outlay 
(not subject to indirect costs)</t>
  </si>
  <si>
    <r>
      <t xml:space="preserve">Indirect Costs - Must not exceed LEA's </t>
    </r>
    <r>
      <rPr>
        <sz val="12"/>
        <rFont val="Arial"/>
        <family val="2"/>
      </rPr>
      <t xml:space="preserve">approved </t>
    </r>
    <r>
      <rPr>
        <sz val="12"/>
        <color theme="1"/>
        <rFont val="Arial"/>
        <family val="2"/>
      </rPr>
      <t>rate</t>
    </r>
  </si>
  <si>
    <t>Total</t>
  </si>
  <si>
    <t>Planning Year: Narrative Budget Revision Justification</t>
  </si>
  <si>
    <t>Insert additional rows to document line items, if necessary.</t>
  </si>
  <si>
    <t>Group the Object Codes chronologically.</t>
  </si>
  <si>
    <t>Refer to the Instructions Tab, for more guidance.</t>
  </si>
  <si>
    <t>Object Codes</t>
  </si>
  <si>
    <t xml:space="preserve">School Site Name or LEA Name </t>
  </si>
  <si>
    <t>Original Detailed Budget Narrative</t>
  </si>
  <si>
    <t xml:space="preserve">Revised Detailed Budget Narrative </t>
  </si>
  <si>
    <t>Justification for Movement of Grant Funds</t>
  </si>
  <si>
    <t>Planning Year Original Budget Amount</t>
  </si>
  <si>
    <t>Planning Year Proposed Budget Revision</t>
  </si>
  <si>
    <t>1000 Certificated Salaries</t>
  </si>
  <si>
    <t xml:space="preserve">Community Collaborative Charter School </t>
  </si>
  <si>
    <t xml:space="preserve">InterventionTeacher to support literacy across Grades K-3 </t>
  </si>
  <si>
    <t>Funds not spent in planning year</t>
  </si>
  <si>
    <t>2000 Classified Salaries</t>
  </si>
  <si>
    <t>3000 Employee Benefits</t>
  </si>
  <si>
    <t>4000 Books and Supplies</t>
  </si>
  <si>
    <t xml:space="preserve">Ongoing cost to support assessment software and consumable purchases to achieve goals </t>
  </si>
  <si>
    <t>5000 Services and Other Operating Expenditures (excluding Subagreement for Services and Travel)</t>
  </si>
  <si>
    <t>5100 Subagreement for Services 
(not subject to indirect costs)</t>
  </si>
  <si>
    <t>5200 Participant Travel/ Project Staff Travel</t>
  </si>
  <si>
    <t>5800 Professional/Consulting Services &amp; Operating Expenses</t>
  </si>
  <si>
    <t>6000 Capital Outlay 
(not subject to indirect costs)</t>
  </si>
  <si>
    <t>7000 Indirect Costs</t>
  </si>
  <si>
    <t>Indirect Costs</t>
  </si>
  <si>
    <t>Year 1: Narrative Budget Revision Justification</t>
  </si>
  <si>
    <t xml:space="preserve">Justification for Movement of Grant Funds </t>
  </si>
  <si>
    <t>Year 1 Original Budget Amount</t>
  </si>
  <si>
    <t>Year 1 Proposed Budget Revision</t>
  </si>
  <si>
    <t xml:space="preserve">Intervention Teacher to support literacy across Grades K-3 </t>
  </si>
  <si>
    <t>Intervention teacher to support Literacy Grades K-3, Staff release time for planning and training</t>
  </si>
  <si>
    <t xml:space="preserve">Beneftis for teacher (1000) </t>
  </si>
  <si>
    <t>Benefits for teacher (1000)</t>
  </si>
  <si>
    <t xml:space="preserve">Inital and ongoing cost to support assessment software and consumable purchases to achieve goals </t>
  </si>
  <si>
    <t xml:space="preserve">Minimal purchases were made using ELSB grant due to one-time funds received </t>
  </si>
  <si>
    <t xml:space="preserve">Training costs (SIPPS/Wonders) new staff </t>
  </si>
  <si>
    <t>Ongoing training costs and costs of training for new staff in (SIPPS/Wonders)</t>
  </si>
  <si>
    <t>Increased cost of training for new staff members</t>
  </si>
  <si>
    <t>Funds not spent in planning year so calcluation was adjusted</t>
  </si>
  <si>
    <t>Year 2: Narrative Budget Revision Justification</t>
  </si>
  <si>
    <t>Year 2 Original Budget Amount</t>
  </si>
  <si>
    <t>Year 2 Proposed Budget Revision</t>
  </si>
  <si>
    <t xml:space="preserve">Ongoing cost to support assessment software and purchases additional culturally relevant books to expand our school library to achieve goals </t>
  </si>
  <si>
    <t>Year 3: Narrative Budget Revision Justification</t>
  </si>
  <si>
    <t>Year 3 Original Budget Amount</t>
  </si>
  <si>
    <t>Year 3 Proposed Budget Revision</t>
  </si>
  <si>
    <t xml:space="preserve">Community Colllaborative Charter School </t>
  </si>
  <si>
    <t xml:space="preserve">Cetificated staff salaries will increase next year.  Moving funds will allow the site to continue to support this position. </t>
  </si>
  <si>
    <t>To cover the cost of benefit yearly increases.</t>
  </si>
  <si>
    <t>Ongoing cost to support assessment software and purchases additional culturally relevant books to expand our school library to achieve goals</t>
  </si>
  <si>
    <t>Form Approval - For California Department of Education Use Only</t>
  </si>
  <si>
    <t>California Department of Education</t>
  </si>
  <si>
    <t xml:space="preserve">Budget Approval </t>
  </si>
  <si>
    <t>Please Type Information Below</t>
  </si>
  <si>
    <t>Local Educational Agency Name:</t>
  </si>
  <si>
    <t>Grant Award Amount:</t>
  </si>
  <si>
    <t>CDE Fiscal Analyst Name:</t>
  </si>
  <si>
    <t>CDE Fiscal Analyst Date Authorized:</t>
  </si>
  <si>
    <t>CDE Program Monitor Name:</t>
  </si>
  <si>
    <t>CDE Program Monitor Date Authorized:</t>
  </si>
  <si>
    <t>CDE Administrator Name:</t>
  </si>
  <si>
    <t>CDE Administrator Date Authorized:</t>
  </si>
  <si>
    <t>Aligns w Expenditures</t>
  </si>
  <si>
    <t>LM Check</t>
  </si>
  <si>
    <t>Check</t>
  </si>
  <si>
    <t>Please submit revised narratives and justifications for all changes.</t>
  </si>
  <si>
    <t>Please input actual Year 2 Expenditures and submit revised narratives and justifications for all changes. Please ensure these numbers match the Proposed Budget Revision tab.</t>
  </si>
  <si>
    <t>Please insert actual year 2 expenditures and ensure that these numbers match the YR 2 Budget Narrative tab.</t>
  </si>
  <si>
    <t>GAN $388,823</t>
  </si>
  <si>
    <t xml:space="preserve">Dr. Heather Gold </t>
  </si>
  <si>
    <t xml:space="preserve">heather.gold@gcccharters.org </t>
  </si>
  <si>
    <t>Omaira Reyna</t>
  </si>
  <si>
    <t>omaira.reyna@gcccharters.org</t>
  </si>
  <si>
    <t xml:space="preserve">Overestimated salary of the intervention literacy coach and release time for staff planning and training.  </t>
  </si>
  <si>
    <t>Health and welfare benefits cost increased</t>
  </si>
  <si>
    <t>Decreased cost of training for new staff members</t>
  </si>
  <si>
    <t xml:space="preserve">The school has identifed a larger space for the libaray and will purchase additional culturally relevant books, as noted in their LAP. Additional literacy curriculum will also be purchased.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</si>
</sst>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4" x14ac:knownFonts="1">
    <font>
      <sz val="11"/>
      <color theme="1"/>
      <name val="Calibri"/>
      <family val="2"/>
      <scheme val="minor"/>
    </font>
    <font>
      <sz val="12"/>
      <color theme="1"/>
      <name val="Arial"/>
      <family val="2"/>
    </font>
    <font>
      <b/>
      <sz val="22"/>
      <name val="Arial"/>
      <family val="2"/>
    </font>
    <font>
      <b/>
      <sz val="20"/>
      <color theme="1"/>
      <name val="Arial"/>
      <family val="2"/>
    </font>
    <font>
      <sz val="11"/>
      <color theme="1"/>
      <name val="Calibri"/>
      <family val="2"/>
      <scheme val="minor"/>
    </font>
    <font>
      <sz val="12"/>
      <color rgb="FFFF0000"/>
      <name val="Arial"/>
      <family val="2"/>
    </font>
    <font>
      <b/>
      <sz val="12"/>
      <color theme="1"/>
      <name val="Arial"/>
      <family val="2"/>
    </font>
    <font>
      <sz val="11"/>
      <color theme="1"/>
      <name val="Arial"/>
      <family val="2"/>
    </font>
    <font>
      <b/>
      <sz val="22"/>
      <color theme="1"/>
      <name val="Arial"/>
      <family val="2"/>
    </font>
    <font>
      <sz val="12"/>
      <name val="Arial"/>
      <family val="2"/>
    </font>
    <font>
      <b/>
      <sz val="12"/>
      <name val="Arial"/>
      <family val="2"/>
    </font>
    <font>
      <sz val="11"/>
      <name val="Arial"/>
      <family val="2"/>
    </font>
    <font>
      <sz val="11"/>
      <color rgb="FFFF0000"/>
      <name val="Calibri"/>
      <family val="2"/>
      <scheme val="minor"/>
    </font>
    <font>
      <sz val="12"/>
      <color theme="1" tint="0.14999847407452621"/>
      <name val="Arial"/>
      <family val="2"/>
    </font>
    <font>
      <u/>
      <sz val="11"/>
      <color theme="10"/>
      <name val="Calibri"/>
      <family val="2"/>
      <scheme val="minor"/>
    </font>
    <font>
      <sz val="12"/>
      <color rgb="FF000000"/>
      <name val="Arial"/>
      <family val="2"/>
    </font>
    <font>
      <sz val="12"/>
      <color rgb="FF444444"/>
      <name val="Arial"/>
    </font>
    <font>
      <sz val="12"/>
      <color rgb="FF000000"/>
      <name val="Arial Narrow"/>
      <family val="2"/>
      <charset val="1"/>
    </font>
    <font>
      <b/>
      <sz val="12"/>
      <color rgb="FF00B050"/>
      <name val="Arial"/>
      <family val="2"/>
    </font>
    <font>
      <sz val="11"/>
      <color rgb="FF00B050"/>
      <name val="Calibri"/>
      <family val="2"/>
      <scheme val="minor"/>
    </font>
    <font>
      <sz val="11"/>
      <color rgb="FF00B050"/>
      <name val="Arial"/>
      <family val="2"/>
    </font>
    <font>
      <sz val="12"/>
      <color rgb="FF00B050"/>
      <name val="Arial"/>
      <family val="2"/>
    </font>
    <font>
      <b/>
      <sz val="12"/>
      <color rgb="FFFF0000"/>
      <name val="Calibri"/>
      <family val="2"/>
      <scheme val="minor"/>
    </font>
    <font>
      <b/>
      <sz val="12"/>
      <color rgb="FFFF000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medium">
        <color indexed="64"/>
      </right>
      <top style="medium">
        <color indexed="64"/>
      </top>
      <bottom/>
      <diagonal/>
    </border>
    <border>
      <left style="thin">
        <color indexed="64"/>
      </left>
      <right style="thin">
        <color indexed="64"/>
      </right>
      <top/>
      <bottom/>
      <diagonal/>
    </border>
  </borders>
  <cellStyleXfs count="6">
    <xf numFmtId="0" fontId="0" fillId="0" borderId="0"/>
    <xf numFmtId="0" fontId="2" fillId="0" borderId="1" applyNumberFormat="0" applyFill="0" applyBorder="0" applyAlignment="0" applyProtection="0"/>
    <xf numFmtId="0" fontId="3" fillId="0" borderId="2" applyNumberForma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14" fillId="0" borderId="0" applyNumberFormat="0" applyFill="0" applyBorder="0" applyAlignment="0" applyProtection="0"/>
  </cellStyleXfs>
  <cellXfs count="89">
    <xf numFmtId="0" fontId="0" fillId="0" borderId="0" xfId="0"/>
    <xf numFmtId="0" fontId="3" fillId="0" borderId="0" xfId="0" applyFont="1"/>
    <xf numFmtId="0" fontId="8" fillId="0" borderId="0" xfId="0" applyFont="1"/>
    <xf numFmtId="0" fontId="6" fillId="0" borderId="0" xfId="0" applyFont="1"/>
    <xf numFmtId="0" fontId="0" fillId="0" borderId="0" xfId="0" applyAlignment="1">
      <alignment vertical="top" wrapText="1"/>
    </xf>
    <xf numFmtId="0" fontId="9" fillId="2" borderId="0" xfId="0" applyFont="1" applyFill="1"/>
    <xf numFmtId="0" fontId="9" fillId="0" borderId="0" xfId="0" applyFont="1"/>
    <xf numFmtId="0" fontId="9" fillId="2" borderId="0" xfId="0" applyFont="1" applyFill="1" applyAlignment="1">
      <alignment wrapText="1"/>
    </xf>
    <xf numFmtId="0" fontId="9" fillId="2" borderId="4" xfId="0" applyFont="1" applyFill="1" applyBorder="1" applyAlignment="1">
      <alignment wrapText="1"/>
    </xf>
    <xf numFmtId="0" fontId="9" fillId="2" borderId="5" xfId="0" applyFont="1" applyFill="1" applyBorder="1" applyAlignment="1">
      <alignment wrapText="1"/>
    </xf>
    <xf numFmtId="0" fontId="9" fillId="2" borderId="6" xfId="0" applyFont="1" applyFill="1" applyBorder="1" applyAlignment="1">
      <alignment wrapText="1"/>
    </xf>
    <xf numFmtId="0" fontId="9" fillId="2" borderId="3" xfId="0" applyFont="1" applyFill="1" applyBorder="1" applyAlignment="1">
      <alignment wrapText="1"/>
    </xf>
    <xf numFmtId="0" fontId="10" fillId="2" borderId="0" xfId="0" applyFont="1" applyFill="1" applyAlignment="1">
      <alignment horizontal="center" vertical="center" wrapText="1"/>
    </xf>
    <xf numFmtId="0" fontId="9" fillId="0" borderId="0" xfId="0" applyFont="1" applyAlignment="1">
      <alignment horizontal="center" vertical="center" wrapText="1"/>
    </xf>
    <xf numFmtId="44" fontId="11" fillId="0" borderId="0" xfId="0" applyNumberFormat="1" applyFont="1"/>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vertical="top"/>
    </xf>
    <xf numFmtId="0" fontId="9" fillId="0" borderId="0" xfId="0" applyFont="1" applyAlignment="1">
      <alignment vertical="center" wrapText="1"/>
    </xf>
    <xf numFmtId="164" fontId="9" fillId="0" borderId="0" xfId="3" applyNumberFormat="1" applyFont="1" applyBorder="1" applyAlignment="1">
      <alignment vertical="center"/>
    </xf>
    <xf numFmtId="0" fontId="2" fillId="0" borderId="0" xfId="1" applyBorder="1"/>
    <xf numFmtId="0" fontId="12" fillId="0" borderId="0" xfId="0" applyFont="1"/>
    <xf numFmtId="8" fontId="9" fillId="0" borderId="0" xfId="3" applyNumberFormat="1" applyFont="1" applyBorder="1" applyAlignment="1">
      <alignment vertical="center"/>
    </xf>
    <xf numFmtId="0" fontId="5" fillId="0" borderId="0" xfId="0" applyFont="1"/>
    <xf numFmtId="0" fontId="9" fillId="0" borderId="0" xfId="0" applyFont="1" applyAlignment="1">
      <alignment wrapText="1"/>
    </xf>
    <xf numFmtId="0" fontId="9" fillId="0" borderId="0" xfId="0" applyFont="1" applyAlignment="1">
      <alignment vertical="top" wrapText="1"/>
    </xf>
    <xf numFmtId="44" fontId="9" fillId="0" borderId="0" xfId="0" applyNumberFormat="1" applyFont="1" applyAlignment="1">
      <alignment vertical="center"/>
    </xf>
    <xf numFmtId="0" fontId="9" fillId="0" borderId="0" xfId="3" applyNumberFormat="1" applyFont="1" applyBorder="1" applyAlignment="1">
      <alignment vertical="center" wrapText="1"/>
    </xf>
    <xf numFmtId="0" fontId="9" fillId="3" borderId="7" xfId="0" applyFont="1" applyFill="1" applyBorder="1"/>
    <xf numFmtId="164" fontId="9" fillId="0" borderId="0" xfId="0" applyNumberFormat="1" applyFont="1" applyAlignment="1">
      <alignment vertical="center"/>
    </xf>
    <xf numFmtId="164" fontId="11" fillId="0" borderId="0" xfId="0" applyNumberFormat="1" applyFont="1"/>
    <xf numFmtId="164" fontId="9" fillId="0" borderId="0" xfId="0" applyNumberFormat="1" applyFont="1"/>
    <xf numFmtId="0" fontId="9" fillId="0" borderId="0" xfId="0" applyFont="1" applyAlignment="1">
      <alignment horizontal="left" vertical="center" wrapText="1"/>
    </xf>
    <xf numFmtId="0" fontId="13" fillId="4" borderId="8" xfId="0" applyFont="1" applyFill="1" applyBorder="1"/>
    <xf numFmtId="0" fontId="13" fillId="4" borderId="9" xfId="0" applyFont="1" applyFill="1" applyBorder="1"/>
    <xf numFmtId="0" fontId="10" fillId="0" borderId="0" xfId="0" applyFont="1"/>
    <xf numFmtId="0" fontId="9" fillId="0" borderId="0" xfId="0" applyFont="1" applyAlignment="1">
      <alignment vertical="center"/>
    </xf>
    <xf numFmtId="0" fontId="10" fillId="0" borderId="0" xfId="0" applyFont="1" applyAlignment="1">
      <alignment horizontal="left"/>
    </xf>
    <xf numFmtId="10" fontId="9" fillId="0" borderId="0" xfId="4" applyNumberFormat="1" applyFont="1" applyBorder="1" applyAlignment="1">
      <alignment vertical="center" wrapText="1"/>
    </xf>
    <xf numFmtId="0" fontId="10" fillId="2" borderId="11" xfId="0" applyFont="1" applyFill="1" applyBorder="1" applyAlignment="1">
      <alignment horizontal="center" vertical="center" wrapText="1"/>
    </xf>
    <xf numFmtId="164" fontId="6" fillId="0" borderId="0" xfId="0" applyNumberFormat="1" applyFont="1" applyAlignment="1">
      <alignment vertical="center" wrapText="1"/>
    </xf>
    <xf numFmtId="164" fontId="9" fillId="0" borderId="0" xfId="3" applyNumberFormat="1" applyFont="1" applyFill="1" applyBorder="1" applyAlignment="1">
      <alignment vertical="center"/>
    </xf>
    <xf numFmtId="164" fontId="6" fillId="0" borderId="10" xfId="0" applyNumberFormat="1" applyFont="1" applyBorder="1" applyAlignment="1">
      <alignment vertical="center" wrapText="1"/>
    </xf>
    <xf numFmtId="0" fontId="9" fillId="0" borderId="0" xfId="0" applyFont="1" applyAlignment="1">
      <alignment horizontal="left" vertical="top" wrapText="1"/>
    </xf>
    <xf numFmtId="0" fontId="9" fillId="5" borderId="0" xfId="3" applyNumberFormat="1" applyFont="1" applyFill="1" applyBorder="1" applyAlignment="1">
      <alignment vertical="center" wrapText="1"/>
    </xf>
    <xf numFmtId="10" fontId="9" fillId="5" borderId="0" xfId="4" applyNumberFormat="1" applyFont="1" applyFill="1" applyBorder="1" applyAlignment="1">
      <alignment vertical="center" wrapText="1"/>
    </xf>
    <xf numFmtId="0" fontId="9" fillId="0" borderId="0" xfId="3" applyNumberFormat="1" applyFont="1" applyFill="1" applyBorder="1" applyAlignment="1">
      <alignment vertical="center" wrapText="1"/>
    </xf>
    <xf numFmtId="0" fontId="14" fillId="0" borderId="0" xfId="5"/>
    <xf numFmtId="164" fontId="1" fillId="0" borderId="0" xfId="0" applyNumberFormat="1" applyFont="1"/>
    <xf numFmtId="8" fontId="1" fillId="0" borderId="0" xfId="0" applyNumberFormat="1" applyFont="1"/>
    <xf numFmtId="0" fontId="15" fillId="0" borderId="0" xfId="0" applyFont="1"/>
    <xf numFmtId="0" fontId="0" fillId="0" borderId="0" xfId="0" applyAlignment="1">
      <alignment wrapText="1"/>
    </xf>
    <xf numFmtId="0" fontId="15" fillId="0" borderId="0" xfId="0" applyFont="1" applyAlignment="1">
      <alignment wrapText="1"/>
    </xf>
    <xf numFmtId="0" fontId="9" fillId="0" borderId="0" xfId="3" applyNumberFormat="1" applyFont="1" applyAlignment="1">
      <alignment vertical="center" wrapText="1"/>
    </xf>
    <xf numFmtId="0" fontId="1" fillId="0" borderId="0" xfId="0" applyFont="1"/>
    <xf numFmtId="164" fontId="0" fillId="0" borderId="0" xfId="0" applyNumberFormat="1"/>
    <xf numFmtId="0" fontId="16" fillId="0" borderId="0" xfId="0" applyFont="1" applyAlignment="1">
      <alignment wrapText="1"/>
    </xf>
    <xf numFmtId="0" fontId="1" fillId="0" borderId="0" xfId="0" applyFont="1" applyAlignment="1">
      <alignment wrapText="1"/>
    </xf>
    <xf numFmtId="44" fontId="1" fillId="0" borderId="0" xfId="0" applyNumberFormat="1" applyFont="1" applyAlignment="1">
      <alignment vertical="center" wrapText="1"/>
    </xf>
    <xf numFmtId="44" fontId="1" fillId="0" borderId="0" xfId="0" applyNumberFormat="1" applyFont="1" applyAlignment="1">
      <alignment vertical="center"/>
    </xf>
    <xf numFmtId="0" fontId="18" fillId="2" borderId="12" xfId="0" applyFont="1" applyFill="1" applyBorder="1" applyAlignment="1">
      <alignment horizontal="center" vertical="center" wrapText="1"/>
    </xf>
    <xf numFmtId="0" fontId="19" fillId="0" borderId="0" xfId="0" applyFont="1"/>
    <xf numFmtId="0" fontId="20" fillId="0" borderId="0" xfId="0" applyFont="1" applyAlignment="1">
      <alignment vertical="center"/>
    </xf>
    <xf numFmtId="164" fontId="20" fillId="0" borderId="0" xfId="0" applyNumberFormat="1" applyFont="1"/>
    <xf numFmtId="164" fontId="20" fillId="0" borderId="0" xfId="0" applyNumberFormat="1" applyFont="1" applyAlignment="1">
      <alignment vertical="center"/>
    </xf>
    <xf numFmtId="0" fontId="19" fillId="0" borderId="0" xfId="0" applyFont="1" applyAlignment="1">
      <alignment vertical="center"/>
    </xf>
    <xf numFmtId="164" fontId="19" fillId="0" borderId="0" xfId="0" applyNumberFormat="1" applyFont="1"/>
    <xf numFmtId="0" fontId="19" fillId="0" borderId="0" xfId="0" applyFont="1" applyAlignment="1">
      <alignment horizontal="center" vertical="center"/>
    </xf>
    <xf numFmtId="164" fontId="20" fillId="0" borderId="0" xfId="0" applyNumberFormat="1" applyFont="1" applyAlignment="1">
      <alignment horizontal="center" vertical="center"/>
    </xf>
    <xf numFmtId="44" fontId="19" fillId="0" borderId="0" xfId="0" applyNumberFormat="1" applyFont="1" applyAlignment="1">
      <alignment horizontal="center" vertical="center"/>
    </xf>
    <xf numFmtId="0" fontId="21" fillId="0" borderId="0" xfId="0" applyFont="1"/>
    <xf numFmtId="0" fontId="21" fillId="0" borderId="0" xfId="0" applyFont="1" applyAlignment="1">
      <alignment wrapText="1"/>
    </xf>
    <xf numFmtId="0" fontId="19" fillId="0" borderId="0" xfId="0" applyFont="1" applyAlignment="1">
      <alignment wrapText="1"/>
    </xf>
    <xf numFmtId="8" fontId="9" fillId="5" borderId="0" xfId="3" applyNumberFormat="1" applyFont="1" applyFill="1" applyBorder="1" applyAlignment="1">
      <alignment vertical="center"/>
    </xf>
    <xf numFmtId="164" fontId="9" fillId="5" borderId="0" xfId="3" applyNumberFormat="1" applyFont="1" applyFill="1" applyBorder="1" applyAlignment="1">
      <alignment vertical="center"/>
    </xf>
    <xf numFmtId="0" fontId="9" fillId="5" borderId="0" xfId="3" applyNumberFormat="1" applyFont="1" applyFill="1" applyAlignment="1">
      <alignment vertical="center" wrapText="1"/>
    </xf>
    <xf numFmtId="0" fontId="17" fillId="5" borderId="0" xfId="0" applyFont="1" applyFill="1" applyAlignment="1">
      <alignment wrapText="1"/>
    </xf>
    <xf numFmtId="8" fontId="1" fillId="5" borderId="0" xfId="0" applyNumberFormat="1" applyFont="1" applyFill="1"/>
    <xf numFmtId="164" fontId="1" fillId="5" borderId="0" xfId="0" applyNumberFormat="1" applyFont="1" applyFill="1"/>
    <xf numFmtId="164" fontId="21" fillId="0" borderId="0" xfId="0" applyNumberFormat="1" applyFont="1" applyAlignment="1">
      <alignment vertical="center" wrapText="1"/>
    </xf>
    <xf numFmtId="44" fontId="0" fillId="0" borderId="0" xfId="3" applyFont="1"/>
    <xf numFmtId="44" fontId="12" fillId="0" borderId="0" xfId="3" applyFont="1"/>
    <xf numFmtId="44" fontId="0" fillId="0" borderId="0" xfId="0" applyNumberFormat="1"/>
    <xf numFmtId="44" fontId="19" fillId="0" borderId="0" xfId="3" applyFont="1" applyAlignment="1">
      <alignment wrapText="1"/>
    </xf>
    <xf numFmtId="0" fontId="23" fillId="5" borderId="0" xfId="0" applyFont="1" applyFill="1" applyAlignment="1">
      <alignment horizontal="center" vertical="top" wrapText="1"/>
    </xf>
    <xf numFmtId="0" fontId="22" fillId="5" borderId="0" xfId="0" applyFont="1" applyFill="1" applyAlignment="1">
      <alignment horizontal="center" vertical="top" wrapText="1"/>
    </xf>
    <xf numFmtId="0" fontId="22" fillId="5" borderId="0" xfId="0" applyFont="1" applyFill="1" applyAlignment="1">
      <alignment horizontal="center" vertical="top"/>
    </xf>
  </cellXfs>
  <cellStyles count="6">
    <cellStyle name="Currency" xfId="3" builtinId="4"/>
    <cellStyle name="Heading 1" xfId="1" builtinId="16" customBuiltin="1"/>
    <cellStyle name="Heading 2" xfId="2" builtinId="17" customBuiltin="1"/>
    <cellStyle name="Hyperlink" xfId="5" builtinId="8"/>
    <cellStyle name="Normal" xfId="0" builtinId="0"/>
    <cellStyle name="Percent" xfId="4" builtinId="5"/>
  </cellStyles>
  <dxfs count="119">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solid">
          <fgColor indexed="64"/>
          <bgColor theme="0" tint="-4.9989318521683403E-2"/>
        </patternFill>
      </fill>
    </dxf>
    <dxf>
      <font>
        <b val="0"/>
        <i val="0"/>
        <strike val="0"/>
        <condense val="0"/>
        <extend val="0"/>
        <outline val="0"/>
        <shadow val="0"/>
        <u val="none"/>
        <vertAlign val="baseline"/>
        <sz val="11"/>
        <color rgb="FF00B050"/>
        <name val="Calibri"/>
        <family val="2"/>
        <scheme val="minor"/>
      </font>
      <numFmt numFmtId="34" formatCode="_(&quot;$&quot;* #,##0.00_);_(&quot;$&quot;* \(#,##0.00\);_(&quot;$&quot;* &quot;-&quot;??_);_(@_)"/>
      <alignment horizontal="center" vertical="center" textRotation="0" wrapText="0" indent="0" justifyLastLine="0" shrinkToFit="0" readingOrder="0"/>
    </dxf>
    <dxf>
      <font>
        <strike val="0"/>
        <outline val="0"/>
        <shadow val="0"/>
        <u val="none"/>
        <vertAlign val="baseline"/>
        <color rgb="FF00B050"/>
        <name val="Arial"/>
        <scheme val="none"/>
      </font>
      <numFmt numFmtId="164" formatCode="&quot;$&quot;#,##0.00"/>
      <alignment horizontal="center" vertical="center" textRotation="0" indent="0" justifyLastLine="0" shrinkToFit="0" readingOrder="0"/>
    </dxf>
    <dxf>
      <font>
        <b val="0"/>
        <i val="0"/>
        <strike val="0"/>
        <condense val="0"/>
        <extend val="0"/>
        <outline val="0"/>
        <shadow val="0"/>
        <u val="none"/>
        <vertAlign val="baseline"/>
        <sz val="11"/>
        <color auto="1"/>
        <name val="Arial"/>
        <family val="2"/>
        <scheme val="none"/>
      </font>
      <numFmt numFmtId="34" formatCode="_(&quot;$&quot;* #,##0.00_);_(&quot;$&quot;* \(#,##0.00\);_(&quot;$&quot;* &quot;-&quot;??_);_(@_)"/>
    </dxf>
    <dxf>
      <font>
        <strike val="0"/>
        <outline val="0"/>
        <shadow val="0"/>
        <u val="none"/>
        <vertAlign val="baseline"/>
        <color auto="1"/>
        <name val="Arial"/>
        <scheme val="none"/>
      </font>
      <numFmt numFmtId="164" formatCode="&quot;$&quot;#,##0.00"/>
    </dxf>
    <dxf>
      <font>
        <b val="0"/>
        <i val="0"/>
        <strike val="0"/>
        <condense val="0"/>
        <extend val="0"/>
        <outline val="0"/>
        <shadow val="0"/>
        <u val="none"/>
        <vertAlign val="baseline"/>
        <sz val="11"/>
        <color auto="1"/>
        <name val="Arial"/>
        <family val="2"/>
        <scheme val="none"/>
      </font>
      <numFmt numFmtId="34" formatCode="_(&quot;$&quot;* #,##0.00_);_(&quot;$&quot;* \(#,##0.00\);_(&quot;$&quot;* &quot;-&quot;??_);_(@_)"/>
    </dxf>
    <dxf>
      <font>
        <strike val="0"/>
        <outline val="0"/>
        <shadow val="0"/>
        <u val="none"/>
        <vertAlign val="baseline"/>
        <color auto="1"/>
        <name val="Arial"/>
        <scheme val="none"/>
      </font>
      <numFmt numFmtId="12" formatCode="&quot;$&quot;#,##0.00_);[Red]\(&quot;$&quot;#,##0.00\)"/>
    </dxf>
    <dxf>
      <font>
        <b val="0"/>
        <i val="0"/>
        <strike val="0"/>
        <condense val="0"/>
        <extend val="0"/>
        <outline val="0"/>
        <shadow val="0"/>
        <u val="none"/>
        <vertAlign val="baseline"/>
        <sz val="12"/>
        <color auto="1"/>
        <name val="Arial"/>
        <family val="2"/>
        <scheme val="none"/>
      </font>
      <numFmt numFmtId="34" formatCode="_(&quot;$&quot;* #,##0.00_);_(&quot;$&quot;* \(#,##0.00\);_(&quot;$&quot;* &quot;-&quot;??_);_(@_)"/>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quot;$&quot;#,##0.00"/>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dxf>
    <dxf>
      <font>
        <strike val="0"/>
        <outline val="0"/>
        <shadow val="0"/>
        <u val="none"/>
        <vertAlign val="baseline"/>
        <color auto="1"/>
        <name val="Arial"/>
        <scheme val="none"/>
      </font>
    </dxf>
    <dxf>
      <font>
        <b/>
        <i val="0"/>
        <strike val="0"/>
        <condense val="0"/>
        <extend val="0"/>
        <outline val="0"/>
        <shadow val="0"/>
        <u val="none"/>
        <vertAlign val="baseline"/>
        <sz val="12"/>
        <color auto="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164" formatCode="&quot;$&quot;#,##0.00"/>
    </dxf>
    <dxf>
      <font>
        <strike val="0"/>
        <outline val="0"/>
        <shadow val="0"/>
        <u val="none"/>
        <vertAlign val="baseline"/>
        <color auto="1"/>
        <name val="Arial"/>
        <scheme val="none"/>
      </font>
      <numFmt numFmtId="164" formatCode="&quot;$&quot;#,##0.00"/>
      <fill>
        <patternFill patternType="solid">
          <fgColor indexed="64"/>
          <bgColor rgb="FFFFFF00"/>
        </patternFill>
      </fill>
    </dxf>
    <dxf>
      <font>
        <b val="0"/>
        <i val="0"/>
        <strike val="0"/>
        <condense val="0"/>
        <extend val="0"/>
        <outline val="0"/>
        <shadow val="0"/>
        <u val="none"/>
        <vertAlign val="baseline"/>
        <sz val="11"/>
        <color auto="1"/>
        <name val="Arial"/>
        <family val="2"/>
        <scheme val="none"/>
      </font>
      <numFmt numFmtId="164" formatCode="&quot;$&quot;#,##0.00"/>
    </dxf>
    <dxf>
      <font>
        <strike val="0"/>
        <outline val="0"/>
        <shadow val="0"/>
        <u val="none"/>
        <vertAlign val="baseline"/>
        <color auto="1"/>
        <name val="Arial"/>
        <scheme val="none"/>
      </font>
      <numFmt numFmtId="12" formatCode="&quot;$&quot;#,##0.00_);[Red]\(&quot;$&quot;#,##0.00\)"/>
      <fill>
        <patternFill patternType="solid">
          <fgColor indexed="64"/>
          <bgColor rgb="FFFFFF00"/>
        </patternFill>
      </fill>
    </dxf>
    <dxf>
      <font>
        <b val="0"/>
        <i val="0"/>
        <strike val="0"/>
        <condense val="0"/>
        <extend val="0"/>
        <outline val="0"/>
        <shadow val="0"/>
        <u val="none"/>
        <vertAlign val="baseline"/>
        <sz val="12"/>
        <color auto="1"/>
        <name val="Arial"/>
        <family val="2"/>
        <scheme val="none"/>
      </font>
      <numFmt numFmtId="164" formatCode="&quot;$&quot;#,##0.00"/>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quot;$&quot;#,##0.00"/>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dxf>
    <dxf>
      <font>
        <strike val="0"/>
        <outline val="0"/>
        <shadow val="0"/>
        <u val="none"/>
        <vertAlign val="baseline"/>
        <color auto="1"/>
        <name val="Arial"/>
        <scheme val="none"/>
      </font>
    </dxf>
    <dxf>
      <font>
        <b/>
        <i val="0"/>
        <strike val="0"/>
        <condense val="0"/>
        <extend val="0"/>
        <outline val="0"/>
        <shadow val="0"/>
        <u val="none"/>
        <vertAlign val="baseline"/>
        <sz val="12"/>
        <color auto="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B050"/>
        <name val="Arial"/>
        <family val="2"/>
        <scheme val="none"/>
      </font>
      <numFmt numFmtId="164" formatCode="&quot;$&quot;#,##0.00"/>
      <alignment horizontal="general" vertical="center" textRotation="0" wrapText="0" indent="0" justifyLastLine="0" shrinkToFit="0" readingOrder="0"/>
    </dxf>
    <dxf>
      <font>
        <strike val="0"/>
        <outline val="0"/>
        <shadow val="0"/>
        <u val="none"/>
        <vertAlign val="baseline"/>
        <color rgb="FF00B050"/>
        <name val="Arial"/>
        <scheme val="none"/>
      </font>
      <numFmt numFmtId="164" formatCode="&quot;$&quot;#,##0.00"/>
      <alignment vertical="center" textRotation="0" indent="0" justifyLastLine="0" shrinkToFit="0" readingOrder="0"/>
    </dxf>
    <dxf>
      <font>
        <b val="0"/>
        <i val="0"/>
        <strike val="0"/>
        <condense val="0"/>
        <extend val="0"/>
        <outline val="0"/>
        <shadow val="0"/>
        <u val="none"/>
        <vertAlign val="baseline"/>
        <sz val="11"/>
        <color auto="1"/>
        <name val="Arial"/>
        <family val="2"/>
        <scheme val="none"/>
      </font>
      <numFmt numFmtId="164" formatCode="&quot;$&quot;#,##0.00"/>
    </dxf>
    <dxf>
      <font>
        <strike val="0"/>
        <outline val="0"/>
        <shadow val="0"/>
        <u val="none"/>
        <vertAlign val="baseline"/>
        <color auto="1"/>
        <name val="Arial"/>
        <scheme val="none"/>
      </font>
      <numFmt numFmtId="164" formatCode="&quot;$&quot;#,##0.00"/>
    </dxf>
    <dxf>
      <font>
        <b val="0"/>
        <i val="0"/>
        <strike val="0"/>
        <condense val="0"/>
        <extend val="0"/>
        <outline val="0"/>
        <shadow val="0"/>
        <u val="none"/>
        <vertAlign val="baseline"/>
        <sz val="12"/>
        <color auto="1"/>
        <name val="Arial"/>
        <family val="2"/>
        <scheme val="none"/>
      </font>
      <numFmt numFmtId="164" formatCode="&quot;$&quot;#,##0.00"/>
      <alignment horizontal="general" vertical="center" textRotation="0" wrapText="0" indent="0" justifyLastLine="0" shrinkToFit="0" readingOrder="0"/>
    </dxf>
    <dxf>
      <font>
        <strike val="0"/>
        <outline val="0"/>
        <shadow val="0"/>
        <u val="none"/>
        <vertAlign val="baseline"/>
        <color auto="1"/>
        <name val="Arial"/>
        <scheme val="none"/>
      </font>
      <numFmt numFmtId="12" formatCode="&quot;$&quot;#,##0.00_);[Red]\(&quot;$&quot;#,##0.00\)"/>
    </dxf>
    <dxf>
      <font>
        <b val="0"/>
        <i val="0"/>
        <strike val="0"/>
        <condense val="0"/>
        <extend val="0"/>
        <outline val="0"/>
        <shadow val="0"/>
        <u val="none"/>
        <vertAlign val="baseline"/>
        <sz val="12"/>
        <color auto="1"/>
        <name val="Arial"/>
        <family val="2"/>
        <scheme val="none"/>
      </font>
      <numFmt numFmtId="164" formatCode="&quot;$&quot;#,##0.00"/>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quot;$&quot;#,##0.00"/>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dxf>
    <dxf>
      <font>
        <strike val="0"/>
        <outline val="0"/>
        <shadow val="0"/>
        <u val="none"/>
        <vertAlign val="baseline"/>
        <color auto="1"/>
        <name val="Arial"/>
        <scheme val="none"/>
      </font>
    </dxf>
    <dxf>
      <font>
        <strike val="0"/>
        <outline val="0"/>
        <shadow val="0"/>
        <u val="none"/>
        <vertAlign val="baseline"/>
        <color auto="1"/>
        <name val="Arial"/>
        <scheme val="none"/>
      </font>
    </dxf>
    <dxf>
      <font>
        <b/>
        <i val="0"/>
        <strike val="0"/>
        <condense val="0"/>
        <extend val="0"/>
        <outline val="0"/>
        <shadow val="0"/>
        <u val="none"/>
        <vertAlign val="baseline"/>
        <sz val="12"/>
        <color auto="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B050"/>
        <name val="Calibri"/>
        <family val="2"/>
        <scheme val="minor"/>
      </font>
      <numFmt numFmtId="164" formatCode="&quot;$&quot;#,##0.00"/>
    </dxf>
    <dxf>
      <font>
        <strike val="0"/>
        <outline val="0"/>
        <shadow val="0"/>
        <u val="none"/>
        <vertAlign val="baseline"/>
        <color rgb="FF00B050"/>
        <name val="Arial"/>
        <scheme val="none"/>
      </font>
      <numFmt numFmtId="164" formatCode="&quot;$&quot;#,##0.00"/>
    </dxf>
    <dxf>
      <font>
        <b val="0"/>
        <i val="0"/>
        <strike val="0"/>
        <condense val="0"/>
        <extend val="0"/>
        <outline val="0"/>
        <shadow val="0"/>
        <u val="none"/>
        <vertAlign val="baseline"/>
        <sz val="11"/>
        <color auto="1"/>
        <name val="Arial"/>
        <family val="2"/>
        <scheme val="none"/>
      </font>
      <numFmt numFmtId="164" formatCode="&quot;$&quot;#,##0.00"/>
    </dxf>
    <dxf>
      <font>
        <strike val="0"/>
        <outline val="0"/>
        <shadow val="0"/>
        <u val="none"/>
        <vertAlign val="baseline"/>
        <color auto="1"/>
        <name val="Arial"/>
        <scheme val="none"/>
      </font>
      <numFmt numFmtId="164" formatCode="&quot;$&quot;#,##0.00"/>
    </dxf>
    <dxf>
      <font>
        <b val="0"/>
        <i val="0"/>
        <strike val="0"/>
        <condense val="0"/>
        <extend val="0"/>
        <outline val="0"/>
        <shadow val="0"/>
        <u val="none"/>
        <vertAlign val="baseline"/>
        <sz val="11"/>
        <color auto="1"/>
        <name val="Arial"/>
        <family val="2"/>
        <scheme val="none"/>
      </font>
      <numFmt numFmtId="164" formatCode="&quot;$&quot;#,##0.00"/>
    </dxf>
    <dxf>
      <font>
        <strike val="0"/>
        <outline val="0"/>
        <shadow val="0"/>
        <u val="none"/>
        <vertAlign val="baseline"/>
        <color auto="1"/>
        <name val="Arial"/>
        <scheme val="none"/>
      </font>
      <numFmt numFmtId="12" formatCode="&quot;$&quot;#,##0.00_);[Red]\(&quot;$&quot;#,##0.00\)"/>
    </dxf>
    <dxf>
      <font>
        <b val="0"/>
        <i val="0"/>
        <strike val="0"/>
        <condense val="0"/>
        <extend val="0"/>
        <outline val="0"/>
        <shadow val="0"/>
        <u val="none"/>
        <vertAlign val="baseline"/>
        <sz val="12"/>
        <color auto="1"/>
        <name val="Arial"/>
        <family val="2"/>
        <scheme val="none"/>
      </font>
      <numFmt numFmtId="164" formatCode="&quot;$&quot;#,##0.00"/>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quot;$&quot;#,##0.00"/>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dxf>
    <dxf>
      <font>
        <strike val="0"/>
        <outline val="0"/>
        <shadow val="0"/>
        <u val="none"/>
        <vertAlign val="baseline"/>
        <color auto="1"/>
        <name val="Arial"/>
        <scheme val="none"/>
      </font>
    </dxf>
    <dxf>
      <font>
        <b/>
        <i val="0"/>
        <strike val="0"/>
        <condense val="0"/>
        <extend val="0"/>
        <outline val="0"/>
        <shadow val="0"/>
        <u val="none"/>
        <vertAlign val="baseline"/>
        <sz val="12"/>
        <color auto="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scheme val="none"/>
      </font>
      <numFmt numFmtId="164" formatCode="&quot;$&quot;#,##0.00"/>
    </dxf>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scheme val="none"/>
      </font>
      <numFmt numFmtId="164" formatCode="&quot;$&quot;#,##0.00"/>
    </dxf>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scheme val="none"/>
      </font>
      <numFmt numFmtId="12" formatCode="&quot;$&quot;#,##0.00_);[Red]\(&quot;$&quot;#,##0.00\)"/>
    </dxf>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scheme val="none"/>
      </font>
      <numFmt numFmtId="164" formatCode="&quot;$&quot;#,##0.00"/>
    </dxf>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scheme val="none"/>
      </font>
      <numFmt numFmtId="164" formatCode="&quot;$&quot;#,##0.00"/>
      <fill>
        <patternFill patternType="solid">
          <fgColor indexed="64"/>
          <bgColor rgb="FFFFFF00"/>
        </patternFill>
      </fill>
    </dxf>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scheme val="none"/>
      </font>
      <numFmt numFmtId="12" formatCode="&quot;$&quot;#,##0.00_);[Red]\(&quot;$&quot;#,##0.00\)"/>
      <fill>
        <patternFill patternType="solid">
          <fgColor indexed="64"/>
          <bgColor rgb="FFFFFF00"/>
        </patternFill>
      </fill>
    </dxf>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scheme val="none"/>
      </font>
      <numFmt numFmtId="164" formatCode="&quot;$&quot;#,##0.00"/>
    </dxf>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scheme val="none"/>
      </font>
      <numFmt numFmtId="164" formatCode="&quot;$&quot;#,##0.00"/>
    </dxf>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scheme val="none"/>
      </font>
      <numFmt numFmtId="12" formatCode="&quot;$&quot;#,##0.00_);[Red]\(&quot;$&quot;#,##0.00\)"/>
    </dxf>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scheme val="none"/>
      </font>
      <numFmt numFmtId="164" formatCode="&quot;$&quot;#,##0.00"/>
    </dxf>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scheme val="none"/>
      </font>
      <numFmt numFmtId="164" formatCode="&quot;$&quot;#,##0.00"/>
    </dxf>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scheme val="none"/>
      </font>
      <numFmt numFmtId="12" formatCode="&quot;$&quot;#,##0.00_);[Red]\(&quot;$&quot;#,##0.00\)"/>
    </dxf>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scheme val="none"/>
      </font>
      <numFmt numFmtId="164" formatCode="&quot;$&quot;#,##0.0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fill>
        <patternFill patternType="solid">
          <fgColor indexed="64"/>
          <bgColor theme="0" tint="-4.9989318521683403E-2"/>
        </patternFill>
      </fill>
      <alignment horizontal="general" vertical="bottom" textRotation="0" wrapText="1" indent="0" justifyLastLine="0" shrinkToFit="0" readingOrder="0"/>
    </dxf>
    <dxf>
      <font>
        <strike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strike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solid">
          <fgColor indexed="64"/>
          <bgColor theme="0" tint="-4.9989318521683403E-2"/>
        </patternFill>
      </fill>
    </dxf>
  </dxfs>
  <tableStyles count="0" defaultTableStyle="TableStyleLight11"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B12" totalsRowShown="0" headerRowDxfId="118" dataDxfId="117">
  <autoFilter ref="A5:B12" xr:uid="{00000000-0009-0000-0100-000001000000}"/>
  <tableColumns count="2">
    <tableColumn id="1" xr3:uid="{00000000-0010-0000-0000-000001000000}" name="LEA Information" dataDxfId="116"/>
    <tableColumn id="2" xr3:uid="{00000000-0010-0000-0000-000002000000}" name="Please Type LEA Information Below" dataDxfId="115"/>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8:O19" totalsRowCount="1" headerRowDxfId="114" dataDxfId="113">
  <autoFilter ref="A8:O18" xr:uid="{00000000-0009-0000-0100-000002000000}"/>
  <tableColumns count="15">
    <tableColumn id="1" xr3:uid="{00000000-0010-0000-0100-000001000000}" name="Object Code" totalsRowLabel="Total" dataDxfId="112" totalsRowDxfId="111"/>
    <tableColumn id="2" xr3:uid="{00000000-0010-0000-0100-000002000000}" name="Line Item" dataDxfId="110" totalsRowDxfId="109"/>
    <tableColumn id="3" xr3:uid="{00000000-0010-0000-0100-000003000000}" name="Planning Year Original Budget" totalsRowFunction="custom" dataDxfId="108" totalsRowDxfId="107">
      <totalsRowFormula>SUM(Table2[Planning Year Original Budget])</totalsRowFormula>
    </tableColumn>
    <tableColumn id="4" xr3:uid="{00000000-0010-0000-0100-000004000000}" name="Planning Year Change (+/-)" totalsRowFunction="custom" dataDxfId="106" totalsRowDxfId="105">
      <totalsRowFormula>SUM(Table2[Planning Year Change (+/-)])</totalsRowFormula>
    </tableColumn>
    <tableColumn id="5" xr3:uid="{00000000-0010-0000-0100-000005000000}" name="Planning Year Budget Revision" totalsRowFunction="custom" dataDxfId="104" totalsRowDxfId="103">
      <calculatedColumnFormula>Table2[[#This Row],[Planning Year Original Budget]]+Table2[[#This Row],[Planning Year Change (+/-)]]</calculatedColumnFormula>
      <totalsRowFormula>SUM(Table2[Planning Year Budget Revision])</totalsRowFormula>
    </tableColumn>
    <tableColumn id="6" xr3:uid="{00000000-0010-0000-0100-000006000000}" name="Year 1 Original Budget" totalsRowFunction="custom" dataDxfId="102" totalsRowDxfId="101">
      <totalsRowFormula>SUM(Table2[Year 1 Original Budget])</totalsRowFormula>
    </tableColumn>
    <tableColumn id="7" xr3:uid="{00000000-0010-0000-0100-000007000000}" name="Year 1 Change (+/-)" totalsRowFunction="custom" dataDxfId="100" totalsRowDxfId="99">
      <totalsRowFormula>SUM(Table2[Year 1 Change (+/-)])</totalsRowFormula>
    </tableColumn>
    <tableColumn id="8" xr3:uid="{00000000-0010-0000-0100-000008000000}" name="Year 1 Budget Revision" totalsRowFunction="custom" dataDxfId="98" totalsRowDxfId="97">
      <calculatedColumnFormula>Table2[[#This Row],[Year 1 Original Budget]]+Table2[[#This Row],[Year 1 Change (+/-)]]</calculatedColumnFormula>
      <totalsRowFormula>SUM(Table2[Year 1 Budget Revision])</totalsRowFormula>
    </tableColumn>
    <tableColumn id="9" xr3:uid="{00000000-0010-0000-0100-000009000000}" name="Year 2 Original Budget" totalsRowFunction="custom" dataDxfId="96" totalsRowDxfId="95">
      <calculatedColumnFormula>Table2[[#This Row],[Year 2 Original Budget]]+Table2[[#This Row],[Year 2 Change (+/-)]]</calculatedColumnFormula>
      <totalsRowFormula>SUM(Table2[Year 2 Original Budget])</totalsRowFormula>
    </tableColumn>
    <tableColumn id="10" xr3:uid="{00000000-0010-0000-0100-00000A000000}" name="Year 2 Change (+/-)" totalsRowFunction="custom" dataDxfId="94" totalsRowDxfId="93">
      <calculatedColumnFormula>+'6. Y2 Budget Narrative'!G10</calculatedColumnFormula>
      <totalsRowFormula>SUM(Table2[Year 2 Change (+/-)])</totalsRowFormula>
    </tableColumn>
    <tableColumn id="11" xr3:uid="{00000000-0010-0000-0100-00000B000000}" name="Year 2 Budget Revision" totalsRowFunction="custom" dataDxfId="92" totalsRowDxfId="91">
      <totalsRowFormula>SUM(Table2[Year 2 Budget Revision])</totalsRowFormula>
    </tableColumn>
    <tableColumn id="12" xr3:uid="{00000000-0010-0000-0100-00000C000000}" name="Year 3 Original Budget" totalsRowFunction="custom" dataDxfId="90" totalsRowDxfId="89">
      <totalsRowFormula>SUM(Table2[Year 3 Original Budget])</totalsRowFormula>
    </tableColumn>
    <tableColumn id="13" xr3:uid="{00000000-0010-0000-0100-00000D000000}" name="Year 3 Change (+/-)" totalsRowFunction="custom" dataDxfId="88" totalsRowDxfId="87">
      <totalsRowFormula>SUM(Table2[Year 3 Change (+/-)])</totalsRowFormula>
    </tableColumn>
    <tableColumn id="14" xr3:uid="{00000000-0010-0000-0100-00000E000000}" name="Year 3 Budget Revision" totalsRowFunction="custom" dataDxfId="86" totalsRowDxfId="85">
      <totalsRowFormula>SUM(Table2[Year 3 Budget Revision])</totalsRowFormula>
    </tableColumn>
    <tableColumn id="15" xr3:uid="{00000000-0010-0000-0100-00000F000000}" name="Revised Budget Total" totalsRowFunction="custom" dataDxfId="84" totalsRowDxfId="83">
      <calculatedColumnFormula>+SUM(Table2[[#This Row],[Planning Year Budget Revision]]+Table2[[#This Row],[Year 1 Budget Revision]]+Table2[[#This Row],[Year 2 Budget Revision]]+Table2[[#This Row],[Year 3 Budget Revision]])</calculatedColumnFormula>
      <totalsRowFormula>SUM(Table2[Revised Budget Total])</totalsRowFormula>
    </tableColumn>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5" displayName="Table35" ref="A9:I23" totalsRowCount="1" headerRowDxfId="82" dataDxfId="81">
  <autoFilter ref="A9:I22" xr:uid="{00000000-0009-0000-0100-000003000000}"/>
  <tableColumns count="9">
    <tableColumn id="1" xr3:uid="{00000000-0010-0000-0200-000001000000}" name="Object Codes" totalsRowLabel="Total" dataDxfId="80" totalsRowDxfId="79"/>
    <tableColumn id="2" xr3:uid="{00000000-0010-0000-0200-000002000000}" name="School Site Name or LEA Name " dataDxfId="78" totalsRowDxfId="77"/>
    <tableColumn id="3" xr3:uid="{00000000-0010-0000-0200-000003000000}" name="Original Detailed Budget Narrative" dataDxfId="76" totalsRowDxfId="75"/>
    <tableColumn id="5" xr3:uid="{00000000-0010-0000-0200-000005000000}" name="Revised Detailed Budget Narrative " dataDxfId="74" totalsRowDxfId="73" dataCellStyle="Currency"/>
    <tableColumn id="6" xr3:uid="{00000000-0010-0000-0200-000006000000}" name="Justification for Movement of Grant Funds" dataDxfId="72" totalsRowDxfId="71" dataCellStyle="Currency"/>
    <tableColumn id="4" xr3:uid="{00000000-0010-0000-0200-000004000000}" name="Planning Year Original Budget Amount" totalsRowFunction="sum" dataDxfId="70" totalsRowDxfId="69"/>
    <tableColumn id="7" xr3:uid="{00000000-0010-0000-0200-000007000000}" name="Planning Year Change (+/-)" totalsRowFunction="sum" dataDxfId="68" totalsRowDxfId="67"/>
    <tableColumn id="8" xr3:uid="{00000000-0010-0000-0200-000008000000}" name="Planning Year Proposed Budget Revision" totalsRowFunction="sum" dataDxfId="66" totalsRowDxfId="65">
      <calculatedColumnFormula>F10+G10</calculatedColumnFormula>
    </tableColumn>
    <tableColumn id="9" xr3:uid="{F6C46D97-F59D-4AE6-8CB5-D5342DA73549}" name="Check" totalsRowFunction="custom" dataDxfId="64" totalsRowDxfId="63">
      <calculatedColumnFormula>Table35[[#This Row],[Planning Year Original Budget Amount]]+Table35[[#This Row],[Planning Year Change (+/-)]]</calculatedColumnFormula>
      <totalsRowFormula>Table35[[#Totals],[Planning Year Original Budget Amount]]+Table35[[#Totals],[Planning Year Change (+/-)]]</totalsRowFormula>
    </tableColumn>
  </tableColumns>
  <tableStyleInfo name="TableStyleLight11" showFirstColumn="0" showLastColumn="0" showRowStripes="1" showColumnStripes="0"/>
  <extLst>
    <ext xmlns:x14="http://schemas.microsoft.com/office/spreadsheetml/2009/9/main" uri="{504A1905-F514-4f6f-8877-14C23A59335A}">
      <x14:table altTextSummary="Form E - Proposed Budget Narrative, Year On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3556" displayName="Table3556" ref="A9:I20" totalsRowCount="1" headerRowDxfId="62" dataDxfId="61" totalsRowDxfId="60">
  <autoFilter ref="A9:I19" xr:uid="{00000000-0009-0000-0100-000005000000}"/>
  <tableColumns count="9">
    <tableColumn id="1" xr3:uid="{00000000-0010-0000-0300-000001000000}" name="Object Codes" totalsRowLabel="Total" dataDxfId="59" totalsRowDxfId="58"/>
    <tableColumn id="2" xr3:uid="{00000000-0010-0000-0300-000002000000}" name="School Site Name or LEA Name " dataDxfId="57" totalsRowDxfId="56"/>
    <tableColumn id="3" xr3:uid="{00000000-0010-0000-0300-000003000000}" name="Original Detailed Budget Narrative" dataDxfId="55" totalsRowDxfId="54"/>
    <tableColumn id="5" xr3:uid="{00000000-0010-0000-0300-000005000000}" name="Revised Detailed Budget Narrative " dataDxfId="53" totalsRowDxfId="52" dataCellStyle="Currency"/>
    <tableColumn id="6" xr3:uid="{00000000-0010-0000-0300-000006000000}" name="Justification for Movement of Grant Funds " dataDxfId="51" totalsRowDxfId="50" dataCellStyle="Currency"/>
    <tableColumn id="4" xr3:uid="{00000000-0010-0000-0300-000004000000}" name="Year 1 Original Budget Amount" totalsRowFunction="custom" dataDxfId="49" totalsRowDxfId="48">
      <totalsRowFormula>SUM(F10:F19)</totalsRowFormula>
    </tableColumn>
    <tableColumn id="7" xr3:uid="{00000000-0010-0000-0300-000007000000}" name="Year 1 Change (+/-)" totalsRowFunction="custom" dataDxfId="47" totalsRowDxfId="46">
      <totalsRowFormula>SUM(G10:G19)</totalsRowFormula>
    </tableColumn>
    <tableColumn id="8" xr3:uid="{00000000-0010-0000-0300-000008000000}" name="Year 1 Proposed Budget Revision" totalsRowFunction="sum" dataDxfId="45" totalsRowDxfId="44">
      <calculatedColumnFormula>Table3556[[#This Row],[Year 1 Original Budget Amount]]+Table3556[[#This Row],[Year 1 Change (+/-)]]</calculatedColumnFormula>
    </tableColumn>
    <tableColumn id="9" xr3:uid="{56D5D20D-D4B2-4016-9559-E257943EED1C}" name="LM Check" totalsRowFunction="custom" dataDxfId="43" totalsRowDxfId="42">
      <calculatedColumnFormula>Table3556[[#This Row],[Year 1 Original Budget Amount]]+Table3556[[#This Row],[Year 1 Change (+/-)]]</calculatedColumnFormula>
      <totalsRowFormula>Table3556[[#Totals],[Year 1 Original Budget Amount]]+Table3556[[#Totals],[Year 1 Change (+/-)]]</totalsRowFormula>
    </tableColumn>
  </tableColumns>
  <tableStyleInfo name="TableStyleLight11" showFirstColumn="0" showLastColumn="0" showRowStripes="1" showColumnStripes="0"/>
  <extLst>
    <ext xmlns:x14="http://schemas.microsoft.com/office/spreadsheetml/2009/9/main" uri="{504A1905-F514-4f6f-8877-14C23A59335A}">
      <x14:table altTextSummary="Form E - Proposed Budget Narrative, Year On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355" displayName="Table355" ref="A9:H20" totalsRowCount="1" headerRowDxfId="41" dataDxfId="40">
  <autoFilter ref="A9:H19" xr:uid="{00000000-0009-0000-0100-000004000000}"/>
  <tableColumns count="8">
    <tableColumn id="1" xr3:uid="{00000000-0010-0000-0400-000001000000}" name="Object Codes" totalsRowLabel="Total" dataDxfId="39" totalsRowDxfId="38"/>
    <tableColumn id="2" xr3:uid="{00000000-0010-0000-0400-000002000000}" name="School Site Name or LEA Name " dataDxfId="37" totalsRowDxfId="36"/>
    <tableColumn id="3" xr3:uid="{00000000-0010-0000-0400-000003000000}" name="Original Detailed Budget Narrative" dataDxfId="35" totalsRowDxfId="34"/>
    <tableColumn id="5" xr3:uid="{00000000-0010-0000-0400-000005000000}" name="Revised Detailed Budget Narrative " dataDxfId="33" totalsRowDxfId="32" dataCellStyle="Currency"/>
    <tableColumn id="6" xr3:uid="{00000000-0010-0000-0400-000006000000}" name="Justification for Movement of Grant Funds " dataDxfId="31" totalsRowDxfId="30" dataCellStyle="Currency"/>
    <tableColumn id="4" xr3:uid="{00000000-0010-0000-0400-000004000000}" name="Year 2 Original Budget Amount" totalsRowFunction="custom" dataDxfId="29" totalsRowDxfId="28">
      <calculatedColumnFormula>Table355[[#This Row],[Year 2 Original Budget Amount]]+Table355[[#This Row],[Year 2 Change (+/-)]]</calculatedColumnFormula>
      <totalsRowFormula>SUM(F10:F19)</totalsRowFormula>
    </tableColumn>
    <tableColumn id="7" xr3:uid="{00000000-0010-0000-0400-000007000000}" name="Year 2 Change (+/-)" totalsRowFunction="custom" dataDxfId="27" totalsRowDxfId="26">
      <calculatedColumnFormula>+'3. Proposed Budget Revision'!J9</calculatedColumnFormula>
      <totalsRowFormula>SUM(G10:G19)</totalsRowFormula>
    </tableColumn>
    <tableColumn id="8" xr3:uid="{00000000-0010-0000-0400-000008000000}" name="Year 2 Proposed Budget Revision" totalsRowFunction="sum" dataDxfId="25" totalsRowDxfId="24"/>
  </tableColumns>
  <tableStyleInfo name="TableStyleLight11" showFirstColumn="0" showLastColumn="0" showRowStripes="1" showColumnStripes="0"/>
  <extLst>
    <ext xmlns:x14="http://schemas.microsoft.com/office/spreadsheetml/2009/9/main" uri="{504A1905-F514-4f6f-8877-14C23A59335A}">
      <x14:table altTextSummary="Form E - Proposed Budget Narrative, Year One."/>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3557" displayName="Table3557" ref="A9:I20" totalsRowCount="1" headerRowDxfId="23" dataDxfId="22">
  <autoFilter ref="A9:I19" xr:uid="{00000000-0009-0000-0100-000006000000}"/>
  <tableColumns count="9">
    <tableColumn id="1" xr3:uid="{00000000-0010-0000-0500-000001000000}" name="Object Codes" totalsRowLabel="Total" dataDxfId="21" totalsRowDxfId="20"/>
    <tableColumn id="2" xr3:uid="{00000000-0010-0000-0500-000002000000}" name="School Site Name or LEA Name " dataDxfId="19" totalsRowDxfId="18"/>
    <tableColumn id="3" xr3:uid="{00000000-0010-0000-0500-000003000000}" name="Original Detailed Budget Narrative" dataDxfId="17" totalsRowDxfId="16"/>
    <tableColumn id="5" xr3:uid="{00000000-0010-0000-0500-000005000000}" name="Revised Detailed Budget Narrative " dataDxfId="15" totalsRowDxfId="14" dataCellStyle="Currency"/>
    <tableColumn id="6" xr3:uid="{00000000-0010-0000-0500-000006000000}" name="Justification for Movement of Grant Funds " dataDxfId="13" totalsRowDxfId="12" dataCellStyle="Currency"/>
    <tableColumn id="4" xr3:uid="{00000000-0010-0000-0500-000004000000}" name="Year 3 Original Budget Amount" totalsRowFunction="custom" dataDxfId="11" totalsRowDxfId="10">
      <calculatedColumnFormula>+'3. Proposed Budget Revision'!L9</calculatedColumnFormula>
      <totalsRowFormula>SUM(F10:F19)</totalsRowFormula>
    </tableColumn>
    <tableColumn id="7" xr3:uid="{00000000-0010-0000-0500-000007000000}" name="Year 3 Change (+/-)" totalsRowFunction="custom" dataDxfId="9" totalsRowDxfId="8">
      <totalsRowFormula>SUM(G10:G19)</totalsRowFormula>
    </tableColumn>
    <tableColumn id="8" xr3:uid="{00000000-0010-0000-0500-000008000000}" name="Year 3 Proposed Budget Revision" totalsRowFunction="sum" dataDxfId="7" totalsRowDxfId="6">
      <calculatedColumnFormula>Table3557[[#This Row],[Year 3 Original Budget Amount]]+Table3557[[#This Row],[Year 3 Change (+/-)]]</calculatedColumnFormula>
    </tableColumn>
    <tableColumn id="9" xr3:uid="{A5B619A5-51EC-4AA8-935F-30A9EAB9F72D}" name="Check" totalsRowFunction="custom" dataDxfId="5" totalsRowDxfId="4">
      <calculatedColumnFormula>Table3557[[#This Row],[Year 3 Original Budget Amount]]+Table3557[[#This Row],[Year 3 Change (+/-)]]</calculatedColumnFormula>
      <totalsRowFormula>Table3557[[#Totals],[Year 3 Original Budget Amount]]+Table3557[[#Totals],[Year 3 Change (+/-)]]</totalsRowFormula>
    </tableColumn>
  </tableColumns>
  <tableStyleInfo name="TableStyleLight11" showFirstColumn="0" showLastColumn="0" showRowStripes="1" showColumnStripes="0"/>
  <extLst>
    <ext xmlns:x14="http://schemas.microsoft.com/office/spreadsheetml/2009/9/main" uri="{504A1905-F514-4f6f-8877-14C23A59335A}">
      <x14:table altTextSummary="Form E - Proposed Budget Narrative, Year One."/>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3" displayName="Table3" ref="A5:B13" totalsRowShown="0" headerRowDxfId="3" dataDxfId="2">
  <autoFilter ref="A5:B13" xr:uid="{00000000-0009-0000-0100-000007000000}"/>
  <tableColumns count="2">
    <tableColumn id="1" xr3:uid="{00000000-0010-0000-0600-000001000000}" name="Budget Approval " dataDxfId="1"/>
    <tableColumn id="2" xr3:uid="{00000000-0010-0000-0600-000002000000}" name="Please Type Information Below"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mailto:omaira.reyna@gcccharters.org" TargetMode="External"/><Relationship Id="rId1" Type="http://schemas.openxmlformats.org/officeDocument/2006/relationships/hyperlink" Target="mailto:heather.gold@gcccharters.org"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3"/>
  <sheetViews>
    <sheetView topLeftCell="A24" zoomScale="97" zoomScaleNormal="97" workbookViewId="0"/>
  </sheetViews>
  <sheetFormatPr defaultRowHeight="14.5" x14ac:dyDescent="0.35"/>
  <cols>
    <col min="1" max="1" width="123.453125" customWidth="1"/>
  </cols>
  <sheetData>
    <row r="1" spans="1:5" ht="28" x14ac:dyDescent="0.6">
      <c r="A1" s="2" t="s">
        <v>0</v>
      </c>
    </row>
    <row r="2" spans="1:5" ht="15.5" x14ac:dyDescent="0.35">
      <c r="A2" s="56" t="s">
        <v>1</v>
      </c>
    </row>
    <row r="3" spans="1:5" ht="15.5" x14ac:dyDescent="0.35">
      <c r="A3" s="56" t="s">
        <v>2</v>
      </c>
      <c r="B3" s="56"/>
      <c r="C3" s="56"/>
      <c r="D3" s="56"/>
    </row>
    <row r="4" spans="1:5" ht="15.5" x14ac:dyDescent="0.35">
      <c r="A4" s="56" t="s">
        <v>3</v>
      </c>
      <c r="B4" s="56"/>
      <c r="C4" s="56"/>
      <c r="D4" s="56"/>
    </row>
    <row r="5" spans="1:5" ht="31.5" customHeight="1" x14ac:dyDescent="0.35">
      <c r="A5" s="3" t="s">
        <v>4</v>
      </c>
      <c r="B5" s="56"/>
      <c r="C5" s="56"/>
      <c r="D5" s="56"/>
      <c r="E5" s="56"/>
    </row>
    <row r="6" spans="1:5" ht="62" x14ac:dyDescent="0.35">
      <c r="A6" s="26" t="s">
        <v>5</v>
      </c>
      <c r="B6" s="56"/>
      <c r="C6" s="56"/>
      <c r="D6" s="56"/>
      <c r="E6" s="56"/>
    </row>
    <row r="7" spans="1:5" ht="31" x14ac:dyDescent="0.35">
      <c r="A7" s="27" t="s">
        <v>6</v>
      </c>
      <c r="B7" s="4"/>
      <c r="C7" s="56"/>
      <c r="D7" s="56"/>
      <c r="E7" s="56"/>
    </row>
    <row r="8" spans="1:5" ht="31" x14ac:dyDescent="0.35">
      <c r="A8" s="26" t="s">
        <v>7</v>
      </c>
      <c r="B8" s="56"/>
      <c r="C8" s="56"/>
      <c r="D8" s="56"/>
      <c r="E8" s="56"/>
    </row>
    <row r="9" spans="1:5" ht="15.5" x14ac:dyDescent="0.35">
      <c r="A9" s="26" t="s">
        <v>8</v>
      </c>
      <c r="B9" s="56"/>
      <c r="C9" s="56"/>
      <c r="D9" s="56"/>
      <c r="E9" s="56"/>
    </row>
    <row r="10" spans="1:5" ht="46.5" x14ac:dyDescent="0.35">
      <c r="A10" s="26" t="s">
        <v>9</v>
      </c>
      <c r="B10" s="56"/>
      <c r="C10" s="56"/>
      <c r="D10" s="56"/>
      <c r="E10" s="56"/>
    </row>
    <row r="11" spans="1:5" ht="15.5" x14ac:dyDescent="0.35">
      <c r="A11" s="38" t="s">
        <v>10</v>
      </c>
      <c r="B11" s="56"/>
      <c r="C11" s="56"/>
      <c r="D11" s="56"/>
      <c r="E11" s="56"/>
    </row>
    <row r="12" spans="1:5" ht="31" customHeight="1" x14ac:dyDescent="0.35">
      <c r="A12" s="3" t="s">
        <v>11</v>
      </c>
      <c r="B12" s="56"/>
      <c r="C12" s="56"/>
      <c r="D12" s="56"/>
      <c r="E12" s="56"/>
    </row>
    <row r="13" spans="1:5" ht="15.5" x14ac:dyDescent="0.35">
      <c r="A13" s="26" t="s">
        <v>12</v>
      </c>
      <c r="B13" s="56"/>
      <c r="C13" s="56"/>
      <c r="D13" s="56"/>
      <c r="E13" s="56"/>
    </row>
    <row r="14" spans="1:5" ht="31" x14ac:dyDescent="0.35">
      <c r="A14" s="26" t="s">
        <v>13</v>
      </c>
      <c r="B14" s="56"/>
      <c r="C14" s="56"/>
      <c r="D14" s="56"/>
      <c r="E14" s="56"/>
    </row>
    <row r="15" spans="1:5" ht="31" customHeight="1" x14ac:dyDescent="0.35">
      <c r="A15" s="39" t="s">
        <v>14</v>
      </c>
      <c r="B15" s="56"/>
      <c r="C15" s="56"/>
      <c r="D15" s="56"/>
      <c r="E15" s="56"/>
    </row>
    <row r="16" spans="1:5" ht="15.5" x14ac:dyDescent="0.35">
      <c r="A16" s="38" t="s">
        <v>15</v>
      </c>
      <c r="B16" s="56"/>
      <c r="C16" s="56"/>
      <c r="D16" s="56"/>
      <c r="E16" s="56"/>
    </row>
    <row r="17" spans="1:5" ht="15.5" x14ac:dyDescent="0.35">
      <c r="A17" s="38" t="s">
        <v>16</v>
      </c>
      <c r="B17" s="56"/>
      <c r="C17" s="56"/>
      <c r="D17" s="56"/>
      <c r="E17" s="56"/>
    </row>
    <row r="18" spans="1:5" ht="15.5" x14ac:dyDescent="0.35">
      <c r="A18" s="38" t="s">
        <v>17</v>
      </c>
      <c r="B18" s="56"/>
      <c r="C18" s="56"/>
      <c r="D18" s="56"/>
      <c r="E18" s="56"/>
    </row>
    <row r="19" spans="1:5" ht="15.5" x14ac:dyDescent="0.35">
      <c r="A19" s="38" t="s">
        <v>18</v>
      </c>
      <c r="B19" s="56"/>
      <c r="C19" s="56"/>
      <c r="D19" s="56"/>
      <c r="E19" s="56"/>
    </row>
    <row r="20" spans="1:5" ht="31" x14ac:dyDescent="0.35">
      <c r="A20" s="20" t="s">
        <v>19</v>
      </c>
      <c r="B20" s="56"/>
      <c r="C20" s="56"/>
      <c r="D20" s="56"/>
      <c r="E20" s="56"/>
    </row>
    <row r="21" spans="1:5" ht="46.5" x14ac:dyDescent="0.35">
      <c r="A21" s="26" t="s">
        <v>20</v>
      </c>
      <c r="B21" s="56"/>
      <c r="C21" s="56"/>
      <c r="D21" s="56"/>
      <c r="E21" s="56"/>
    </row>
    <row r="22" spans="1:5" ht="15.5" x14ac:dyDescent="0.35">
      <c r="A22" s="38" t="s">
        <v>21</v>
      </c>
      <c r="B22" s="56"/>
      <c r="C22" s="56"/>
      <c r="D22" s="56"/>
      <c r="E22" s="56"/>
    </row>
    <row r="23" spans="1:5" ht="77.5" x14ac:dyDescent="0.35">
      <c r="A23" s="20" t="s">
        <v>22</v>
      </c>
      <c r="B23" s="25"/>
      <c r="C23" s="56"/>
      <c r="D23" s="56"/>
      <c r="E23" s="56"/>
    </row>
    <row r="24" spans="1:5" ht="93" x14ac:dyDescent="0.35">
      <c r="A24" s="20" t="s">
        <v>23</v>
      </c>
      <c r="B24" s="25"/>
      <c r="C24" s="56"/>
      <c r="D24" s="56"/>
      <c r="E24" s="56"/>
    </row>
    <row r="25" spans="1:5" ht="93" x14ac:dyDescent="0.35">
      <c r="A25" s="20" t="s">
        <v>24</v>
      </c>
      <c r="B25" s="56"/>
      <c r="C25" s="56"/>
      <c r="D25" s="56"/>
      <c r="E25" s="56"/>
    </row>
    <row r="26" spans="1:5" ht="52.5" customHeight="1" x14ac:dyDescent="0.35">
      <c r="A26" s="26" t="s">
        <v>25</v>
      </c>
      <c r="B26" s="56"/>
      <c r="C26" s="56"/>
      <c r="D26" s="56"/>
      <c r="E26" s="56"/>
    </row>
    <row r="27" spans="1:5" ht="15.5" x14ac:dyDescent="0.35">
      <c r="A27" s="56"/>
      <c r="B27" s="56"/>
      <c r="C27" s="56"/>
      <c r="D27" s="56"/>
      <c r="E27" s="56"/>
    </row>
    <row r="28" spans="1:5" ht="15.5" x14ac:dyDescent="0.35">
      <c r="A28" s="56"/>
      <c r="B28" s="56"/>
      <c r="C28" s="56"/>
      <c r="D28" s="56"/>
      <c r="E28" s="56"/>
    </row>
    <row r="29" spans="1:5" ht="15.5" x14ac:dyDescent="0.35">
      <c r="A29" s="56"/>
      <c r="B29" s="56"/>
      <c r="C29" s="56"/>
      <c r="D29" s="56"/>
      <c r="E29" s="56"/>
    </row>
    <row r="30" spans="1:5" ht="15.5" x14ac:dyDescent="0.35">
      <c r="A30" s="56"/>
      <c r="B30" s="56"/>
      <c r="C30" s="56"/>
      <c r="D30" s="56"/>
      <c r="E30" s="56"/>
    </row>
    <row r="31" spans="1:5" ht="15.5" x14ac:dyDescent="0.35">
      <c r="A31" s="56"/>
      <c r="B31" s="56"/>
      <c r="C31" s="56"/>
      <c r="D31" s="56"/>
      <c r="E31" s="56"/>
    </row>
    <row r="32" spans="1:5" ht="15.5" x14ac:dyDescent="0.35">
      <c r="A32" s="56"/>
      <c r="B32" s="56"/>
      <c r="C32" s="56"/>
      <c r="D32" s="56"/>
      <c r="E32" s="56"/>
    </row>
    <row r="33" spans="1:5" ht="15.5" x14ac:dyDescent="0.35">
      <c r="A33" s="56"/>
      <c r="B33" s="56"/>
      <c r="C33" s="56"/>
      <c r="D33" s="56"/>
      <c r="E33" s="56"/>
    </row>
    <row r="34" spans="1:5" ht="15.5" x14ac:dyDescent="0.35">
      <c r="A34" s="56"/>
      <c r="B34" s="56"/>
      <c r="C34" s="56"/>
      <c r="D34" s="56"/>
      <c r="E34" s="56"/>
    </row>
    <row r="35" spans="1:5" ht="15.5" x14ac:dyDescent="0.35">
      <c r="A35" s="56"/>
      <c r="B35" s="56"/>
      <c r="C35" s="56"/>
      <c r="D35" s="56"/>
      <c r="E35" s="56"/>
    </row>
    <row r="36" spans="1:5" ht="15.5" x14ac:dyDescent="0.35">
      <c r="A36" s="56"/>
      <c r="B36" s="56"/>
      <c r="C36" s="56"/>
      <c r="D36" s="56"/>
      <c r="E36" s="56"/>
    </row>
    <row r="37" spans="1:5" ht="15.5" x14ac:dyDescent="0.35">
      <c r="A37" s="56"/>
      <c r="B37" s="56"/>
      <c r="C37" s="56"/>
      <c r="D37" s="56"/>
      <c r="E37" s="56"/>
    </row>
    <row r="38" spans="1:5" ht="15.5" x14ac:dyDescent="0.35">
      <c r="A38" s="56"/>
      <c r="B38" s="56"/>
      <c r="C38" s="56"/>
      <c r="D38" s="56"/>
      <c r="E38" s="56"/>
    </row>
    <row r="39" spans="1:5" ht="15.5" x14ac:dyDescent="0.35">
      <c r="A39" s="56"/>
      <c r="B39" s="56"/>
      <c r="C39" s="56"/>
      <c r="D39" s="56"/>
      <c r="E39" s="56"/>
    </row>
    <row r="40" spans="1:5" ht="15.5" x14ac:dyDescent="0.35">
      <c r="A40" s="56"/>
      <c r="B40" s="56"/>
      <c r="C40" s="56"/>
      <c r="D40" s="56"/>
      <c r="E40" s="56"/>
    </row>
    <row r="41" spans="1:5" ht="15.5" x14ac:dyDescent="0.35">
      <c r="A41" s="56"/>
      <c r="B41" s="56"/>
      <c r="C41" s="56"/>
      <c r="D41" s="56"/>
      <c r="E41" s="56"/>
    </row>
    <row r="42" spans="1:5" ht="15.5" x14ac:dyDescent="0.35">
      <c r="A42" s="56"/>
      <c r="B42" s="56"/>
      <c r="C42" s="56"/>
      <c r="D42" s="56"/>
      <c r="E42" s="56"/>
    </row>
    <row r="43" spans="1:5" ht="15.5" x14ac:dyDescent="0.35">
      <c r="A43" s="56"/>
      <c r="B43" s="56"/>
      <c r="C43" s="56"/>
      <c r="D43" s="56"/>
      <c r="E43" s="56"/>
    </row>
    <row r="44" spans="1:5" ht="15.5" x14ac:dyDescent="0.35">
      <c r="A44" s="56"/>
      <c r="B44" s="56"/>
      <c r="C44" s="56"/>
      <c r="D44" s="56"/>
      <c r="E44" s="56"/>
    </row>
    <row r="45" spans="1:5" ht="15.5" x14ac:dyDescent="0.35">
      <c r="A45" s="56"/>
      <c r="B45" s="56"/>
      <c r="C45" s="56"/>
      <c r="D45" s="56"/>
      <c r="E45" s="56"/>
    </row>
    <row r="46" spans="1:5" ht="15.5" x14ac:dyDescent="0.35">
      <c r="A46" s="56"/>
      <c r="B46" s="56"/>
      <c r="C46" s="56"/>
      <c r="D46" s="56"/>
      <c r="E46" s="56"/>
    </row>
    <row r="47" spans="1:5" ht="15.5" x14ac:dyDescent="0.35">
      <c r="A47" s="56"/>
      <c r="B47" s="56"/>
      <c r="C47" s="56"/>
      <c r="D47" s="56"/>
      <c r="E47" s="56"/>
    </row>
    <row r="48" spans="1:5" ht="15.5" x14ac:dyDescent="0.35">
      <c r="A48" s="56"/>
      <c r="B48" s="56"/>
      <c r="C48" s="56"/>
      <c r="D48" s="56"/>
      <c r="E48" s="56"/>
    </row>
    <row r="49" spans="1:5" ht="15.5" x14ac:dyDescent="0.35">
      <c r="A49" s="56"/>
      <c r="B49" s="56"/>
      <c r="C49" s="56"/>
      <c r="D49" s="56"/>
      <c r="E49" s="56"/>
    </row>
    <row r="50" spans="1:5" ht="15.5" x14ac:dyDescent="0.35">
      <c r="A50" s="56"/>
      <c r="B50" s="56"/>
      <c r="C50" s="56"/>
      <c r="D50" s="56"/>
      <c r="E50" s="56"/>
    </row>
    <row r="51" spans="1:5" ht="15.5" x14ac:dyDescent="0.35">
      <c r="A51" s="56"/>
      <c r="B51" s="56"/>
      <c r="C51" s="56"/>
      <c r="D51" s="56"/>
      <c r="E51" s="56"/>
    </row>
    <row r="52" spans="1:5" ht="15.5" x14ac:dyDescent="0.35">
      <c r="A52" s="56"/>
      <c r="B52" s="56"/>
      <c r="C52" s="56"/>
      <c r="D52" s="56"/>
      <c r="E52" s="56"/>
    </row>
    <row r="53" spans="1:5" ht="15.5" x14ac:dyDescent="0.35">
      <c r="A53" s="56"/>
      <c r="B53" s="56"/>
      <c r="C53" s="56"/>
      <c r="D53" s="56"/>
      <c r="E53" s="56"/>
    </row>
    <row r="54" spans="1:5" ht="15.5" x14ac:dyDescent="0.35">
      <c r="A54" s="56"/>
      <c r="B54" s="56"/>
      <c r="C54" s="56"/>
      <c r="D54" s="56"/>
      <c r="E54" s="56"/>
    </row>
    <row r="55" spans="1:5" ht="15.5" x14ac:dyDescent="0.35">
      <c r="A55" s="56"/>
      <c r="B55" s="56"/>
      <c r="C55" s="56"/>
      <c r="D55" s="56"/>
      <c r="E55" s="56"/>
    </row>
    <row r="56" spans="1:5" ht="15.5" x14ac:dyDescent="0.35">
      <c r="A56" s="56"/>
      <c r="B56" s="56"/>
      <c r="C56" s="56"/>
      <c r="D56" s="56"/>
      <c r="E56" s="56"/>
    </row>
    <row r="57" spans="1:5" ht="15.5" x14ac:dyDescent="0.35">
      <c r="A57" s="56"/>
      <c r="B57" s="56"/>
      <c r="C57" s="56"/>
      <c r="D57" s="56"/>
      <c r="E57" s="56"/>
    </row>
    <row r="58" spans="1:5" ht="15.5" x14ac:dyDescent="0.35">
      <c r="A58" s="56"/>
      <c r="B58" s="56"/>
      <c r="C58" s="56"/>
      <c r="D58" s="56"/>
      <c r="E58" s="56"/>
    </row>
    <row r="59" spans="1:5" ht="15.5" x14ac:dyDescent="0.35">
      <c r="A59" s="56"/>
      <c r="B59" s="56"/>
      <c r="C59" s="56"/>
      <c r="D59" s="56"/>
      <c r="E59" s="56"/>
    </row>
    <row r="60" spans="1:5" ht="15.5" x14ac:dyDescent="0.35">
      <c r="A60" s="56"/>
      <c r="B60" s="56"/>
      <c r="C60" s="56"/>
      <c r="D60" s="56"/>
      <c r="E60" s="56"/>
    </row>
    <row r="61" spans="1:5" ht="15.5" x14ac:dyDescent="0.35">
      <c r="A61" s="56"/>
      <c r="B61" s="56"/>
      <c r="C61" s="56"/>
      <c r="D61" s="56"/>
      <c r="E61" s="56"/>
    </row>
    <row r="62" spans="1:5" ht="15.5" x14ac:dyDescent="0.35">
      <c r="A62" s="56"/>
      <c r="B62" s="56"/>
      <c r="C62" s="56"/>
      <c r="D62" s="56"/>
      <c r="E62" s="56"/>
    </row>
    <row r="63" spans="1:5" ht="15.5" x14ac:dyDescent="0.35">
      <c r="A63" s="56"/>
      <c r="B63" s="56"/>
      <c r="C63" s="56"/>
      <c r="D63" s="56"/>
      <c r="E63" s="56"/>
    </row>
    <row r="64" spans="1:5" ht="15.5" x14ac:dyDescent="0.35">
      <c r="A64" s="56"/>
      <c r="B64" s="56"/>
      <c r="C64" s="56"/>
      <c r="D64" s="56"/>
      <c r="E64" s="56"/>
    </row>
    <row r="65" spans="1:5" ht="15.5" x14ac:dyDescent="0.35">
      <c r="A65" s="56"/>
      <c r="B65" s="56"/>
      <c r="C65" s="56"/>
      <c r="D65" s="56"/>
      <c r="E65" s="56"/>
    </row>
    <row r="66" spans="1:5" ht="15.5" x14ac:dyDescent="0.35">
      <c r="A66" s="56"/>
      <c r="B66" s="56"/>
      <c r="C66" s="56"/>
      <c r="D66" s="56"/>
      <c r="E66" s="56"/>
    </row>
    <row r="67" spans="1:5" ht="15.5" x14ac:dyDescent="0.35">
      <c r="A67" s="56"/>
      <c r="B67" s="56"/>
      <c r="C67" s="56"/>
      <c r="D67" s="56"/>
      <c r="E67" s="56"/>
    </row>
    <row r="68" spans="1:5" ht="15.5" x14ac:dyDescent="0.35">
      <c r="A68" s="56"/>
      <c r="B68" s="56"/>
      <c r="C68" s="56"/>
      <c r="D68" s="56"/>
      <c r="E68" s="56"/>
    </row>
    <row r="69" spans="1:5" ht="15.5" x14ac:dyDescent="0.35">
      <c r="A69" s="56"/>
      <c r="B69" s="56"/>
      <c r="C69" s="56"/>
      <c r="D69" s="56"/>
      <c r="E69" s="56"/>
    </row>
    <row r="70" spans="1:5" ht="15.5" x14ac:dyDescent="0.35">
      <c r="A70" s="56"/>
      <c r="B70" s="56"/>
      <c r="C70" s="56"/>
      <c r="D70" s="56"/>
      <c r="E70" s="56"/>
    </row>
    <row r="71" spans="1:5" ht="15.5" x14ac:dyDescent="0.35">
      <c r="A71" s="56"/>
      <c r="B71" s="56"/>
      <c r="C71" s="56"/>
      <c r="D71" s="56"/>
      <c r="E71" s="56"/>
    </row>
    <row r="72" spans="1:5" ht="15.5" x14ac:dyDescent="0.35">
      <c r="A72" s="56"/>
      <c r="B72" s="56"/>
      <c r="C72" s="56"/>
      <c r="D72" s="56"/>
      <c r="E72" s="56"/>
    </row>
    <row r="73" spans="1:5" ht="15.5" x14ac:dyDescent="0.35">
      <c r="A73" s="56"/>
      <c r="B73" s="56"/>
      <c r="C73" s="56"/>
      <c r="D73" s="56"/>
      <c r="E73" s="56"/>
    </row>
    <row r="74" spans="1:5" ht="15.5" x14ac:dyDescent="0.35">
      <c r="A74" s="56"/>
      <c r="B74" s="56"/>
      <c r="C74" s="56"/>
      <c r="D74" s="56"/>
      <c r="E74" s="56"/>
    </row>
    <row r="75" spans="1:5" ht="15.5" x14ac:dyDescent="0.35">
      <c r="A75" s="56"/>
      <c r="B75" s="56"/>
      <c r="C75" s="56"/>
      <c r="D75" s="56"/>
      <c r="E75" s="56"/>
    </row>
    <row r="76" spans="1:5" ht="15.5" x14ac:dyDescent="0.35">
      <c r="A76" s="56"/>
      <c r="B76" s="56"/>
      <c r="C76" s="56"/>
      <c r="D76" s="56"/>
      <c r="E76" s="56"/>
    </row>
    <row r="77" spans="1:5" ht="15.5" x14ac:dyDescent="0.35">
      <c r="A77" s="56"/>
      <c r="B77" s="56"/>
      <c r="C77" s="56"/>
      <c r="D77" s="56"/>
      <c r="E77" s="56"/>
    </row>
    <row r="78" spans="1:5" ht="15.5" x14ac:dyDescent="0.35">
      <c r="A78" s="56"/>
      <c r="B78" s="56"/>
      <c r="C78" s="56"/>
      <c r="D78" s="56"/>
      <c r="E78" s="56"/>
    </row>
    <row r="79" spans="1:5" ht="15.5" x14ac:dyDescent="0.35">
      <c r="A79" s="56"/>
      <c r="B79" s="56"/>
      <c r="C79" s="56"/>
      <c r="D79" s="56"/>
      <c r="E79" s="56"/>
    </row>
    <row r="80" spans="1:5" ht="15.5" x14ac:dyDescent="0.35">
      <c r="A80" s="56"/>
      <c r="B80" s="56"/>
      <c r="C80" s="56"/>
      <c r="D80" s="56"/>
      <c r="E80" s="56"/>
    </row>
    <row r="81" spans="1:5" ht="15.5" x14ac:dyDescent="0.35">
      <c r="A81" s="56"/>
      <c r="B81" s="56"/>
      <c r="C81" s="56"/>
      <c r="D81" s="56"/>
      <c r="E81" s="56"/>
    </row>
    <row r="82" spans="1:5" ht="15.5" x14ac:dyDescent="0.35">
      <c r="A82" s="56"/>
      <c r="B82" s="56"/>
      <c r="C82" s="56"/>
      <c r="D82" s="56"/>
      <c r="E82" s="56"/>
    </row>
    <row r="83" spans="1:5" ht="15.5" x14ac:dyDescent="0.35">
      <c r="A83" s="56"/>
      <c r="B83" s="56"/>
      <c r="C83" s="56"/>
      <c r="D83" s="56"/>
      <c r="E83" s="56"/>
    </row>
    <row r="84" spans="1:5" ht="15.5" x14ac:dyDescent="0.35">
      <c r="A84" s="56"/>
      <c r="B84" s="56"/>
      <c r="C84" s="56"/>
      <c r="D84" s="56"/>
      <c r="E84" s="56"/>
    </row>
    <row r="85" spans="1:5" ht="15.5" x14ac:dyDescent="0.35">
      <c r="A85" s="56"/>
      <c r="B85" s="56"/>
      <c r="C85" s="56"/>
      <c r="D85" s="56"/>
      <c r="E85" s="56"/>
    </row>
    <row r="86" spans="1:5" ht="15.5" x14ac:dyDescent="0.35">
      <c r="A86" s="56"/>
      <c r="B86" s="56"/>
      <c r="C86" s="56"/>
      <c r="D86" s="56"/>
      <c r="E86" s="56"/>
    </row>
    <row r="87" spans="1:5" ht="15.5" x14ac:dyDescent="0.35">
      <c r="A87" s="56"/>
      <c r="B87" s="56"/>
      <c r="C87" s="56"/>
      <c r="D87" s="56"/>
      <c r="E87" s="56"/>
    </row>
    <row r="88" spans="1:5" ht="15.5" x14ac:dyDescent="0.35">
      <c r="A88" s="56"/>
      <c r="B88" s="56"/>
      <c r="C88" s="56"/>
      <c r="D88" s="56"/>
      <c r="E88" s="56"/>
    </row>
    <row r="89" spans="1:5" ht="15.5" x14ac:dyDescent="0.35">
      <c r="A89" s="56"/>
      <c r="B89" s="56"/>
      <c r="C89" s="56"/>
      <c r="D89" s="56"/>
      <c r="E89" s="56"/>
    </row>
    <row r="90" spans="1:5" ht="15.5" x14ac:dyDescent="0.35">
      <c r="A90" s="56"/>
      <c r="B90" s="56"/>
      <c r="C90" s="56"/>
      <c r="D90" s="56"/>
      <c r="E90" s="56"/>
    </row>
    <row r="91" spans="1:5" ht="15.5" x14ac:dyDescent="0.35">
      <c r="A91" s="56"/>
      <c r="B91" s="56"/>
      <c r="C91" s="56"/>
      <c r="D91" s="56"/>
      <c r="E91" s="56"/>
    </row>
    <row r="92" spans="1:5" ht="15.5" x14ac:dyDescent="0.35">
      <c r="A92" s="56"/>
      <c r="B92" s="56"/>
      <c r="C92" s="56"/>
      <c r="D92" s="56"/>
      <c r="E92" s="56"/>
    </row>
    <row r="93" spans="1:5" ht="15.5" x14ac:dyDescent="0.35">
      <c r="A93" s="56"/>
      <c r="B93" s="56"/>
      <c r="C93" s="56"/>
      <c r="D93" s="56"/>
      <c r="E93" s="5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B12" sqref="B12"/>
    </sheetView>
  </sheetViews>
  <sheetFormatPr defaultRowHeight="14.5" x14ac:dyDescent="0.35"/>
  <cols>
    <col min="1" max="1" width="52.54296875" customWidth="1"/>
    <col min="2" max="2" width="50.81640625" customWidth="1"/>
  </cols>
  <sheetData>
    <row r="1" spans="1:2" ht="28" x14ac:dyDescent="0.6">
      <c r="A1" s="2" t="s">
        <v>26</v>
      </c>
    </row>
    <row r="2" spans="1:2" ht="15.5" x14ac:dyDescent="0.35">
      <c r="A2" s="56" t="s">
        <v>27</v>
      </c>
    </row>
    <row r="3" spans="1:2" ht="15.5" x14ac:dyDescent="0.35">
      <c r="A3" s="56" t="s">
        <v>2</v>
      </c>
    </row>
    <row r="4" spans="1:2" ht="15.5" x14ac:dyDescent="0.35">
      <c r="A4" s="56" t="s">
        <v>3</v>
      </c>
    </row>
    <row r="5" spans="1:2" ht="31.5" customHeight="1" x14ac:dyDescent="0.35">
      <c r="A5" s="35" t="s">
        <v>28</v>
      </c>
      <c r="B5" s="36" t="s">
        <v>29</v>
      </c>
    </row>
    <row r="6" spans="1:2" ht="15.5" x14ac:dyDescent="0.35">
      <c r="A6" s="37" t="s">
        <v>30</v>
      </c>
      <c r="B6" s="6" t="s">
        <v>31</v>
      </c>
    </row>
    <row r="7" spans="1:2" ht="15.5" x14ac:dyDescent="0.35">
      <c r="A7" s="37" t="s">
        <v>32</v>
      </c>
      <c r="B7" s="6" t="s">
        <v>140</v>
      </c>
    </row>
    <row r="8" spans="1:2" ht="15.5" x14ac:dyDescent="0.35">
      <c r="A8" s="37" t="s">
        <v>33</v>
      </c>
      <c r="B8" s="6" t="s">
        <v>34</v>
      </c>
    </row>
    <row r="9" spans="1:2" ht="15.5" x14ac:dyDescent="0.35">
      <c r="A9" s="37" t="s">
        <v>35</v>
      </c>
      <c r="B9" s="49" t="s">
        <v>141</v>
      </c>
    </row>
    <row r="10" spans="1:2" ht="15.5" x14ac:dyDescent="0.35">
      <c r="A10" s="37" t="s">
        <v>36</v>
      </c>
      <c r="B10" s="6" t="s">
        <v>142</v>
      </c>
    </row>
    <row r="11" spans="1:2" ht="15.5" x14ac:dyDescent="0.35">
      <c r="A11" s="37" t="s">
        <v>37</v>
      </c>
      <c r="B11" s="6" t="s">
        <v>38</v>
      </c>
    </row>
    <row r="12" spans="1:2" ht="15.5" x14ac:dyDescent="0.35">
      <c r="A12" s="37" t="s">
        <v>39</v>
      </c>
      <c r="B12" s="49" t="s">
        <v>143</v>
      </c>
    </row>
  </sheetData>
  <hyperlinks>
    <hyperlink ref="B9" r:id="rId1" xr:uid="{00000000-0004-0000-0100-000000000000}"/>
    <hyperlink ref="B12" r:id="rId2" xr:uid="{00000000-0004-0000-0100-000001000000}"/>
  </hyperlinks>
  <pageMargins left="0.7" right="0.7" top="0.75" bottom="0.75" header="0.3" footer="0.3"/>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U24"/>
  <sheetViews>
    <sheetView tabSelected="1" topLeftCell="B7" zoomScale="70" zoomScaleNormal="70" workbookViewId="0">
      <selection activeCell="Q17" sqref="Q17"/>
    </sheetView>
  </sheetViews>
  <sheetFormatPr defaultRowHeight="14.5" x14ac:dyDescent="0.35"/>
  <cols>
    <col min="1" max="1" width="15.54296875" customWidth="1"/>
    <col min="2" max="2" width="34.1796875" customWidth="1"/>
    <col min="3" max="3" width="16.453125" customWidth="1"/>
    <col min="4" max="15" width="15.54296875" customWidth="1"/>
    <col min="17" max="17" width="14.26953125" customWidth="1"/>
    <col min="21" max="21" width="13.54296875" style="82" bestFit="1" customWidth="1"/>
  </cols>
  <sheetData>
    <row r="1" spans="1:15" ht="28" x14ac:dyDescent="0.6">
      <c r="A1" s="2" t="s">
        <v>40</v>
      </c>
    </row>
    <row r="2" spans="1:15" ht="15.5" x14ac:dyDescent="0.35">
      <c r="A2" s="56" t="s">
        <v>27</v>
      </c>
    </row>
    <row r="3" spans="1:15" ht="15.5" x14ac:dyDescent="0.35">
      <c r="A3" s="56" t="s">
        <v>2</v>
      </c>
    </row>
    <row r="4" spans="1:15" ht="15.5" x14ac:dyDescent="0.35">
      <c r="A4" s="56" t="s">
        <v>3</v>
      </c>
      <c r="L4" s="57"/>
    </row>
    <row r="5" spans="1:15" ht="30.65" customHeight="1" x14ac:dyDescent="0.35">
      <c r="A5" s="3" t="s">
        <v>41</v>
      </c>
      <c r="B5" s="56"/>
      <c r="C5" s="56"/>
      <c r="D5" s="56"/>
      <c r="E5" s="56"/>
      <c r="F5" s="56"/>
      <c r="G5" s="56"/>
      <c r="H5" s="56"/>
      <c r="I5" s="56"/>
      <c r="J5" s="56"/>
      <c r="K5" s="56"/>
      <c r="L5" s="56"/>
      <c r="M5" s="56"/>
      <c r="N5" s="56"/>
      <c r="O5" s="56"/>
    </row>
    <row r="6" spans="1:15" ht="15.5" x14ac:dyDescent="0.35">
      <c r="A6" s="56" t="s">
        <v>42</v>
      </c>
      <c r="B6" s="56"/>
      <c r="C6" s="56"/>
      <c r="D6" s="56"/>
      <c r="E6" s="56"/>
      <c r="F6" s="56"/>
      <c r="G6" s="56"/>
      <c r="H6" s="56"/>
      <c r="I6" s="56"/>
      <c r="J6" s="56"/>
      <c r="K6" s="56"/>
      <c r="L6" s="56"/>
      <c r="M6" s="56"/>
      <c r="N6" s="56"/>
      <c r="O6" s="56"/>
    </row>
    <row r="7" spans="1:15" ht="16" thickBot="1" x14ac:dyDescent="0.4">
      <c r="A7" s="56" t="s">
        <v>43</v>
      </c>
      <c r="B7" s="56"/>
      <c r="C7" s="56"/>
      <c r="D7" s="56"/>
      <c r="E7" s="56"/>
      <c r="F7" s="56"/>
      <c r="G7" s="56"/>
      <c r="H7" s="56"/>
      <c r="I7" s="56"/>
      <c r="J7" s="56"/>
      <c r="K7" s="56"/>
      <c r="L7" s="56"/>
      <c r="M7" s="56"/>
      <c r="N7" s="56"/>
      <c r="O7" s="56"/>
    </row>
    <row r="8" spans="1:15" ht="51.65" customHeight="1" thickBot="1" x14ac:dyDescent="0.4">
      <c r="A8" s="7" t="s">
        <v>44</v>
      </c>
      <c r="B8" s="7" t="s">
        <v>45</v>
      </c>
      <c r="C8" s="8" t="s">
        <v>46</v>
      </c>
      <c r="D8" s="9" t="s">
        <v>47</v>
      </c>
      <c r="E8" s="10" t="s">
        <v>48</v>
      </c>
      <c r="F8" s="8" t="s">
        <v>49</v>
      </c>
      <c r="G8" s="9" t="s">
        <v>50</v>
      </c>
      <c r="H8" s="10" t="s">
        <v>51</v>
      </c>
      <c r="I8" s="8" t="s">
        <v>52</v>
      </c>
      <c r="J8" s="9" t="s">
        <v>53</v>
      </c>
      <c r="K8" s="10" t="s">
        <v>54</v>
      </c>
      <c r="L8" s="8" t="s">
        <v>55</v>
      </c>
      <c r="M8" s="9" t="s">
        <v>56</v>
      </c>
      <c r="N8" s="10" t="s">
        <v>57</v>
      </c>
      <c r="O8" s="11" t="s">
        <v>58</v>
      </c>
    </row>
    <row r="9" spans="1:15" ht="15.5" x14ac:dyDescent="0.35">
      <c r="A9" s="56">
        <v>1000</v>
      </c>
      <c r="B9" s="56" t="s">
        <v>59</v>
      </c>
      <c r="C9" s="50">
        <v>11200</v>
      </c>
      <c r="D9" s="51">
        <v>-9362.5</v>
      </c>
      <c r="E9" s="50">
        <f>Table2[[#This Row],[Planning Year Original Budget]]+Table2[[#This Row],[Planning Year Change (+/-)]]</f>
        <v>1837.5</v>
      </c>
      <c r="F9" s="50">
        <v>63249.87</v>
      </c>
      <c r="G9" s="51">
        <f>74451.14-Table2[[#This Row],[Year 1 Original Budget]]</f>
        <v>11201.269999999997</v>
      </c>
      <c r="H9" s="50">
        <f>Table2[[#This Row],[Year 1 Original Budget]]+Table2[[#This Row],[Year 1 Change (+/-)]]</f>
        <v>74451.14</v>
      </c>
      <c r="I9" s="50">
        <f ca="1">Table2[[#This Row],[Year 2 Original Budget]]+Table2[[#This Row],[Year 2 Change (+/-)]]</f>
        <v>79298.66</v>
      </c>
      <c r="J9" s="79">
        <f>+Table2[[#This Row],[Year 2 Budget Revision]]-79298.66</f>
        <v>-4422.7600000000093</v>
      </c>
      <c r="K9" s="80">
        <v>74875.899999999994</v>
      </c>
      <c r="L9" s="50">
        <v>65837.399999999994</v>
      </c>
      <c r="M9" s="51">
        <v>26487.599999999999</v>
      </c>
      <c r="N9" s="50">
        <f>+'7. Y3 Budget Narrative'!H10</f>
        <v>92325</v>
      </c>
      <c r="O9" s="50">
        <f>+SUM(Table2[[#This Row],[Planning Year Budget Revision]]+Table2[[#This Row],[Year 1 Budget Revision]]+Table2[[#This Row],[Year 2 Budget Revision]]+Table2[[#This Row],[Year 3 Budget Revision]])</f>
        <v>243489.53999999998</v>
      </c>
    </row>
    <row r="10" spans="1:15" ht="15.5" x14ac:dyDescent="0.35">
      <c r="A10" s="56">
        <v>2000</v>
      </c>
      <c r="B10" s="56" t="s">
        <v>60</v>
      </c>
      <c r="C10" s="50">
        <v>0</v>
      </c>
      <c r="D10" s="51">
        <v>0</v>
      </c>
      <c r="E10" s="50">
        <f>Table2[[#This Row],[Planning Year Original Budget]]+Table2[[#This Row],[Planning Year Change (+/-)]]</f>
        <v>0</v>
      </c>
      <c r="F10" s="50">
        <v>0</v>
      </c>
      <c r="G10" s="51">
        <v>0</v>
      </c>
      <c r="H10" s="50">
        <f>Table2[[#This Row],[Year 1 Original Budget]]+Table2[[#This Row],[Year 1 Change (+/-)]]</f>
        <v>0</v>
      </c>
      <c r="I10" s="50">
        <f ca="1">Table2[[#This Row],[Year 2 Original Budget]]+Table2[[#This Row],[Year 2 Change (+/-)]]</f>
        <v>0</v>
      </c>
      <c r="J10" s="79">
        <f ca="1">+Table2[[#This Row],[Year 2 Budget Revision]]-Table2[[#This Row],[Year 2 Original Budget]]</f>
        <v>0</v>
      </c>
      <c r="K10" s="80">
        <v>0</v>
      </c>
      <c r="L10" s="50">
        <v>0</v>
      </c>
      <c r="M10" s="51">
        <v>0</v>
      </c>
      <c r="N10" s="50">
        <f>+'7. Y3 Budget Narrative'!H11</f>
        <v>0</v>
      </c>
      <c r="O10" s="50">
        <f>+SUM(Table2[[#This Row],[Planning Year Budget Revision]]+Table2[[#This Row],[Year 1 Budget Revision]]+Table2[[#This Row],[Year 2 Budget Revision]]+Table2[[#This Row],[Year 3 Budget Revision]])</f>
        <v>0</v>
      </c>
    </row>
    <row r="11" spans="1:15" ht="15.5" x14ac:dyDescent="0.35">
      <c r="A11" s="56">
        <v>3000</v>
      </c>
      <c r="B11" s="56" t="s">
        <v>61</v>
      </c>
      <c r="C11" s="50">
        <v>2704.14</v>
      </c>
      <c r="D11" s="51">
        <v>-2360.0700000000002</v>
      </c>
      <c r="E11" s="50">
        <f>Table2[[#This Row],[Planning Year Original Budget]]+Table2[[#This Row],[Planning Year Change (+/-)]]</f>
        <v>344.06999999999971</v>
      </c>
      <c r="F11" s="50">
        <v>20890.310000000001</v>
      </c>
      <c r="G11" s="51">
        <f>22230.23-Table2[[#This Row],[Year 1 Original Budget]]</f>
        <v>1339.9199999999983</v>
      </c>
      <c r="H11" s="50">
        <f>Table2[[#This Row],[Year 1 Original Budget]]+Table2[[#This Row],[Year 1 Change (+/-)]]</f>
        <v>22230.23</v>
      </c>
      <c r="I11" s="50">
        <f ca="1">Table2[[#This Row],[Year 2 Original Budget]]+Table2[[#This Row],[Year 2 Change (+/-)]]</f>
        <v>23912.46</v>
      </c>
      <c r="J11" s="79">
        <f>+Table2[[#This Row],[Year 2 Budget Revision]]-23912.46</f>
        <v>3467.6800000000003</v>
      </c>
      <c r="K11" s="80">
        <v>27380.14</v>
      </c>
      <c r="L11" s="50">
        <v>21924.44</v>
      </c>
      <c r="M11" s="51">
        <v>12394</v>
      </c>
      <c r="N11" s="50">
        <f>+'7. Y3 Budget Narrative'!H12</f>
        <v>34318.44</v>
      </c>
      <c r="O11" s="50">
        <f>+SUM(Table2[[#This Row],[Planning Year Budget Revision]]+Table2[[#This Row],[Year 1 Budget Revision]]+Table2[[#This Row],[Year 2 Budget Revision]]+Table2[[#This Row],[Year 3 Budget Revision]])</f>
        <v>84272.88</v>
      </c>
    </row>
    <row r="12" spans="1:15" ht="15.5" x14ac:dyDescent="0.35">
      <c r="A12" s="56">
        <v>4000</v>
      </c>
      <c r="B12" s="56" t="s">
        <v>62</v>
      </c>
      <c r="C12" s="50">
        <v>18800</v>
      </c>
      <c r="D12" s="51">
        <v>-18800</v>
      </c>
      <c r="E12" s="50">
        <f>Table2[[#This Row],[Planning Year Original Budget]]+Table2[[#This Row],[Planning Year Change (+/-)]]</f>
        <v>0</v>
      </c>
      <c r="F12" s="50">
        <v>19228.32</v>
      </c>
      <c r="G12" s="51">
        <f>3213-Table2[[#This Row],[Year 1 Original Budget]]</f>
        <v>-16015.32</v>
      </c>
      <c r="H12" s="50">
        <f>Table2[[#This Row],[Year 1 Original Budget]]+Table2[[#This Row],[Year 1 Change (+/-)]]</f>
        <v>3213</v>
      </c>
      <c r="I12" s="50">
        <f ca="1">Table2[[#This Row],[Year 2 Original Budget]]+Table2[[#This Row],[Year 2 Change (+/-)]]</f>
        <v>23440.15</v>
      </c>
      <c r="J12" s="79">
        <f>+Table2[[#This Row],[Year 2 Budget Revision]]-23440.15</f>
        <v>-22442.240000000002</v>
      </c>
      <c r="K12" s="80">
        <v>997.91</v>
      </c>
      <c r="L12" s="50">
        <v>15606.66</v>
      </c>
      <c r="M12" s="51">
        <v>18442.54</v>
      </c>
      <c r="N12" s="50">
        <f>+'7. Y3 Budget Narrative'!H13</f>
        <v>31712.080000000002</v>
      </c>
      <c r="O12" s="50">
        <f>+SUM(Table2[[#This Row],[Planning Year Budget Revision]]+Table2[[#This Row],[Year 1 Budget Revision]]+Table2[[#This Row],[Year 2 Budget Revision]]+Table2[[#This Row],[Year 3 Budget Revision]])</f>
        <v>35922.990000000005</v>
      </c>
    </row>
    <row r="13" spans="1:15" ht="62" x14ac:dyDescent="0.35">
      <c r="A13" s="56">
        <v>5000</v>
      </c>
      <c r="B13" s="26" t="s">
        <v>63</v>
      </c>
      <c r="C13" s="50">
        <v>15000</v>
      </c>
      <c r="D13" s="51">
        <v>-15000</v>
      </c>
      <c r="E13" s="50">
        <f>Table2[[#This Row],[Planning Year Original Budget]]+Table2[[#This Row],[Planning Year Change (+/-)]]</f>
        <v>0</v>
      </c>
      <c r="F13" s="50">
        <v>500</v>
      </c>
      <c r="G13" s="51">
        <f>3272.06-Table2[[#This Row],[Year 1 Original Budget]]</f>
        <v>2772.06</v>
      </c>
      <c r="H13" s="50">
        <f>Table2[[#This Row],[Year 1 Original Budget]]+Table2[[#This Row],[Year 1 Change (+/-)]]</f>
        <v>3272.06</v>
      </c>
      <c r="I13" s="50">
        <f ca="1">Table2[[#This Row],[Year 2 Original Budget]]+Table2[[#This Row],[Year 2 Change (+/-)]]</f>
        <v>500</v>
      </c>
      <c r="J13" s="79">
        <f>+Table2[[#This Row],[Year 2 Budget Revision]]-500</f>
        <v>-500</v>
      </c>
      <c r="K13" s="80">
        <v>0</v>
      </c>
      <c r="L13" s="50">
        <v>500</v>
      </c>
      <c r="M13" s="51">
        <v>0</v>
      </c>
      <c r="N13" s="50">
        <f>+'7. Y3 Budget Narrative'!H14</f>
        <v>0</v>
      </c>
      <c r="O13" s="50">
        <f>+SUM(Table2[[#This Row],[Planning Year Budget Revision]]+Table2[[#This Row],[Year 1 Budget Revision]]+Table2[[#This Row],[Year 2 Budget Revision]]+Table2[[#This Row],[Year 3 Budget Revision]])</f>
        <v>3272.06</v>
      </c>
    </row>
    <row r="14" spans="1:15" ht="31" x14ac:dyDescent="0.35">
      <c r="A14" s="56">
        <v>5100</v>
      </c>
      <c r="B14" s="26" t="s">
        <v>64</v>
      </c>
      <c r="C14" s="50">
        <v>0</v>
      </c>
      <c r="D14" s="51">
        <v>0</v>
      </c>
      <c r="E14" s="50">
        <f>Table2[[#This Row],[Planning Year Original Budget]]+Table2[[#This Row],[Planning Year Change (+/-)]]</f>
        <v>0</v>
      </c>
      <c r="F14" s="50">
        <v>0</v>
      </c>
      <c r="G14" s="51">
        <v>0</v>
      </c>
      <c r="H14" s="50">
        <f>Table2[[#This Row],[Year 1 Original Budget]]+Table2[[#This Row],[Year 1 Change (+/-)]]</f>
        <v>0</v>
      </c>
      <c r="I14" s="50">
        <f ca="1">Table2[[#This Row],[Year 2 Original Budget]]+Table2[[#This Row],[Year 2 Change (+/-)]]</f>
        <v>0</v>
      </c>
      <c r="J14" s="79">
        <f>+Table2[[#This Row],[Year 2 Budget Revision]]-0</f>
        <v>0</v>
      </c>
      <c r="K14" s="80">
        <v>0</v>
      </c>
      <c r="L14" s="50">
        <v>0</v>
      </c>
      <c r="M14" s="51">
        <v>0</v>
      </c>
      <c r="N14" s="50">
        <f>+'7. Y3 Budget Narrative'!H15</f>
        <v>0</v>
      </c>
      <c r="O14" s="50">
        <f>+SUM(Table2[[#This Row],[Planning Year Budget Revision]]+Table2[[#This Row],[Year 1 Budget Revision]]+Table2[[#This Row],[Year 2 Budget Revision]]+Table2[[#This Row],[Year 3 Budget Revision]])</f>
        <v>0</v>
      </c>
    </row>
    <row r="15" spans="1:15" ht="15.5" x14ac:dyDescent="0.35">
      <c r="A15" s="56">
        <v>5200</v>
      </c>
      <c r="B15" s="6" t="s">
        <v>65</v>
      </c>
      <c r="C15" s="50">
        <v>0</v>
      </c>
      <c r="D15" s="51">
        <v>0</v>
      </c>
      <c r="E15" s="50">
        <f>Table2[[#This Row],[Planning Year Original Budget]]+Table2[[#This Row],[Planning Year Change (+/-)]]</f>
        <v>0</v>
      </c>
      <c r="F15" s="50">
        <v>0</v>
      </c>
      <c r="G15" s="51">
        <v>0</v>
      </c>
      <c r="H15" s="50">
        <f>Table2[[#This Row],[Year 1 Original Budget]]+Table2[[#This Row],[Year 1 Change (+/-)]]</f>
        <v>0</v>
      </c>
      <c r="I15" s="50">
        <f ca="1">Table2[[#This Row],[Year 2 Original Budget]]+Table2[[#This Row],[Year 2 Change (+/-)]]</f>
        <v>0</v>
      </c>
      <c r="J15" s="79">
        <f>+Table2[[#This Row],[Year 2 Budget Revision]]-0</f>
        <v>0</v>
      </c>
      <c r="K15" s="80">
        <v>0</v>
      </c>
      <c r="L15" s="50">
        <v>0</v>
      </c>
      <c r="M15" s="51">
        <v>0</v>
      </c>
      <c r="N15" s="50">
        <f>+'7. Y3 Budget Narrative'!H16</f>
        <v>0</v>
      </c>
      <c r="O15" s="50">
        <f>+SUM(Table2[[#This Row],[Planning Year Budget Revision]]+Table2[[#This Row],[Year 1 Budget Revision]]+Table2[[#This Row],[Year 2 Budget Revision]]+Table2[[#This Row],[Year 3 Budget Revision]])</f>
        <v>0</v>
      </c>
    </row>
    <row r="16" spans="1:15" ht="31" x14ac:dyDescent="0.35">
      <c r="A16" s="56">
        <v>5800</v>
      </c>
      <c r="B16" s="26" t="s">
        <v>66</v>
      </c>
      <c r="C16" s="50">
        <v>0</v>
      </c>
      <c r="D16" s="51">
        <v>0</v>
      </c>
      <c r="E16" s="50">
        <f>Table2[[#This Row],[Planning Year Original Budget]]+Table2[[#This Row],[Planning Year Change (+/-)]]</f>
        <v>0</v>
      </c>
      <c r="F16" s="50">
        <v>0</v>
      </c>
      <c r="G16" s="51">
        <v>0</v>
      </c>
      <c r="H16" s="50">
        <f>Table2[[#This Row],[Year 1 Original Budget]]+Table2[[#This Row],[Year 1 Change (+/-)]]</f>
        <v>0</v>
      </c>
      <c r="I16" s="50">
        <f ca="1">Table2[[#This Row],[Year 2 Original Budget]]+Table2[[#This Row],[Year 2 Change (+/-)]]</f>
        <v>0</v>
      </c>
      <c r="J16" s="79">
        <f>+Table2[[#This Row],[Year 2 Budget Revision]]-0</f>
        <v>0</v>
      </c>
      <c r="K16" s="80">
        <v>0</v>
      </c>
      <c r="L16" s="50">
        <v>0</v>
      </c>
      <c r="M16" s="51">
        <v>0</v>
      </c>
      <c r="N16" s="50">
        <f>+'7. Y3 Budget Narrative'!H17</f>
        <v>0</v>
      </c>
      <c r="O16" s="50">
        <f>+SUM(Table2[[#This Row],[Planning Year Budget Revision]]+Table2[[#This Row],[Year 1 Budget Revision]]+Table2[[#This Row],[Year 2 Budget Revision]]+Table2[[#This Row],[Year 3 Budget Revision]])</f>
        <v>0</v>
      </c>
    </row>
    <row r="17" spans="1:21" ht="31" x14ac:dyDescent="0.35">
      <c r="A17" s="56">
        <v>6000</v>
      </c>
      <c r="B17" s="26" t="s">
        <v>67</v>
      </c>
      <c r="C17" s="50">
        <v>0</v>
      </c>
      <c r="D17" s="51">
        <v>0</v>
      </c>
      <c r="E17" s="50">
        <f>Table2[[#This Row],[Planning Year Original Budget]]+Table2[[#This Row],[Planning Year Change (+/-)]]</f>
        <v>0</v>
      </c>
      <c r="F17" s="50">
        <v>0</v>
      </c>
      <c r="G17" s="51">
        <v>0</v>
      </c>
      <c r="H17" s="50">
        <f>Table2[[#This Row],[Year 1 Original Budget]]+Table2[[#This Row],[Year 1 Change (+/-)]]</f>
        <v>0</v>
      </c>
      <c r="I17" s="50">
        <f ca="1">Table2[[#This Row],[Year 2 Original Budget]]+Table2[[#This Row],[Year 2 Change (+/-)]]</f>
        <v>0</v>
      </c>
      <c r="J17" s="79">
        <f>+Table2[[#This Row],[Year 2 Budget Revision]]-0</f>
        <v>0</v>
      </c>
      <c r="K17" s="80">
        <v>0</v>
      </c>
      <c r="L17" s="50">
        <v>0</v>
      </c>
      <c r="M17" s="51">
        <v>0</v>
      </c>
      <c r="N17" s="50">
        <f>+'7. Y3 Budget Narrative'!H18</f>
        <v>0</v>
      </c>
      <c r="O17" s="50">
        <f>+SUM(Table2[[#This Row],[Planning Year Budget Revision]]+Table2[[#This Row],[Year 1 Budget Revision]]+Table2[[#This Row],[Year 2 Budget Revision]]+Table2[[#This Row],[Year 3 Budget Revision]])</f>
        <v>0</v>
      </c>
    </row>
    <row r="18" spans="1:21" ht="31" x14ac:dyDescent="0.35">
      <c r="A18" s="56">
        <v>7000</v>
      </c>
      <c r="B18" s="59" t="s">
        <v>68</v>
      </c>
      <c r="C18" s="50">
        <v>2295.86</v>
      </c>
      <c r="D18" s="51">
        <v>-2140.31</v>
      </c>
      <c r="E18" s="50">
        <f>Table2[[#This Row],[Planning Year Original Budget]]+Table2[[#This Row],[Planning Year Change (+/-)]]</f>
        <v>155.55000000000018</v>
      </c>
      <c r="F18" s="50">
        <v>7405.83</v>
      </c>
      <c r="G18" s="51">
        <f>6016.54-Table2[[#This Row],[Year 1 Original Budget]]</f>
        <v>-1389.29</v>
      </c>
      <c r="H18" s="50">
        <f>Table2[[#This Row],[Year 1 Original Budget]]+Table2[[#This Row],[Year 1 Change (+/-)]]</f>
        <v>6016.54</v>
      </c>
      <c r="I18" s="50">
        <f ca="1">Table2[[#This Row],[Year 2 Original Budget]]+Table2[[#This Row],[Year 2 Change (+/-)]]</f>
        <v>8048.6753909999989</v>
      </c>
      <c r="J18" s="79">
        <f>+Table2[[#This Row],[Year 2 Budget Revision]]-8048.68</f>
        <v>-1514.2400000000007</v>
      </c>
      <c r="K18" s="80">
        <v>6534.44</v>
      </c>
      <c r="L18" s="50">
        <f>103868.5*0.0713</f>
        <v>7405.8240500000002</v>
      </c>
      <c r="M18" s="51">
        <v>1753.18</v>
      </c>
      <c r="N18" s="50">
        <f>+'7. Y3 Budget Narrative'!H19</f>
        <v>9159.0040499999996</v>
      </c>
      <c r="O18" s="50">
        <f>+SUM(Table2[[#This Row],[Planning Year Budget Revision]]+Table2[[#This Row],[Year 1 Budget Revision]]+Table2[[#This Row],[Year 2 Budget Revision]]+Table2[[#This Row],[Year 3 Budget Revision]])</f>
        <v>21865.534049999998</v>
      </c>
    </row>
    <row r="19" spans="1:21" ht="15.5" x14ac:dyDescent="0.35">
      <c r="A19" s="56" t="s">
        <v>69</v>
      </c>
      <c r="B19" s="56"/>
      <c r="C19" s="50">
        <f>SUM(Table2[Planning Year Original Budget])</f>
        <v>50000</v>
      </c>
      <c r="D19" s="50">
        <f>SUM(Table2[Planning Year Change (+/-)])</f>
        <v>-47662.879999999997</v>
      </c>
      <c r="E19" s="50">
        <f>SUM(Table2[Planning Year Budget Revision])</f>
        <v>2337.12</v>
      </c>
      <c r="F19" s="50">
        <f>SUM(Table2[Year 1 Original Budget])</f>
        <v>111274.33</v>
      </c>
      <c r="G19" s="50">
        <f>SUM(Table2[Year 1 Change (+/-)])</f>
        <v>-2091.3600000000047</v>
      </c>
      <c r="H19" s="50">
        <f>SUM(Table2[Year 1 Budget Revision])</f>
        <v>109182.96999999999</v>
      </c>
      <c r="I19" s="50">
        <f ca="1">SUM(Table2[Year 2 Original Budget])</f>
        <v>110443.38668299999</v>
      </c>
      <c r="J19" s="50">
        <f ca="1">SUM(Table2[Year 2 Change (+/-)])</f>
        <v>-683198.21000000008</v>
      </c>
      <c r="K19" s="50">
        <f>SUM(Table2[Year 2 Budget Revision])</f>
        <v>109788.39</v>
      </c>
      <c r="L19" s="50">
        <f>SUM(Table2[Year 3 Original Budget])</f>
        <v>111274.32405</v>
      </c>
      <c r="M19" s="50">
        <f>SUM(Table2[Year 3 Change (+/-)])</f>
        <v>59077.32</v>
      </c>
      <c r="N19" s="50">
        <f>SUM(Table2[Year 3 Budget Revision])</f>
        <v>167514.52405000001</v>
      </c>
      <c r="O19" s="50">
        <f>SUM(Table2[Revised Budget Total])</f>
        <v>388823.00404999999</v>
      </c>
    </row>
    <row r="20" spans="1:21" s="74" customFormat="1" ht="90" customHeight="1" x14ac:dyDescent="0.35">
      <c r="A20" s="73"/>
      <c r="B20" s="73"/>
      <c r="C20" s="73"/>
      <c r="D20" s="73"/>
      <c r="E20" s="73"/>
      <c r="F20" s="73"/>
      <c r="G20" s="73"/>
      <c r="H20" s="73"/>
      <c r="I20" s="73"/>
      <c r="J20" s="86" t="s">
        <v>138</v>
      </c>
      <c r="K20" s="86"/>
      <c r="L20" s="73"/>
      <c r="M20" s="73"/>
      <c r="N20" s="73"/>
      <c r="O20" s="81" t="s">
        <v>139</v>
      </c>
      <c r="U20" s="85"/>
    </row>
    <row r="21" spans="1:21" ht="15.5" x14ac:dyDescent="0.35">
      <c r="A21" s="56"/>
      <c r="B21" s="56"/>
      <c r="C21" s="56"/>
      <c r="D21" s="25"/>
      <c r="E21" s="56"/>
      <c r="F21" s="56"/>
      <c r="G21" s="56"/>
      <c r="H21" s="56"/>
      <c r="I21" s="56"/>
      <c r="J21" s="56"/>
      <c r="K21" s="56"/>
      <c r="L21" s="56"/>
      <c r="M21" s="56"/>
      <c r="N21" s="56"/>
      <c r="O21" s="72"/>
    </row>
    <row r="22" spans="1:21" ht="15.5" x14ac:dyDescent="0.35">
      <c r="E22" s="25"/>
    </row>
    <row r="23" spans="1:21" x14ac:dyDescent="0.35">
      <c r="M23" s="57"/>
    </row>
    <row r="24" spans="1:21" x14ac:dyDescent="0.35">
      <c r="K24" s="57"/>
    </row>
  </sheetData>
  <mergeCells count="1">
    <mergeCell ref="J20:K20"/>
  </mergeCells>
  <pageMargins left="0.25" right="0.25"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4"/>
  <sheetViews>
    <sheetView topLeftCell="A6" zoomScaleNormal="100" workbookViewId="0">
      <selection activeCell="J27" sqref="J27"/>
    </sheetView>
  </sheetViews>
  <sheetFormatPr defaultRowHeight="14.5" x14ac:dyDescent="0.35"/>
  <cols>
    <col min="1" max="1" width="30.81640625" customWidth="1"/>
    <col min="2" max="2" width="35.54296875" customWidth="1"/>
    <col min="3" max="3" width="35.54296875" style="53" customWidth="1"/>
    <col min="4" max="5" width="35.54296875" customWidth="1"/>
    <col min="6" max="8" width="20.54296875" customWidth="1"/>
    <col min="9" max="9" width="10.1796875" style="63" bestFit="1" customWidth="1"/>
  </cols>
  <sheetData>
    <row r="1" spans="1:9" ht="28" x14ac:dyDescent="0.6">
      <c r="A1" s="2" t="s">
        <v>70</v>
      </c>
      <c r="B1" s="2"/>
    </row>
    <row r="2" spans="1:9" ht="17.5" customHeight="1" x14ac:dyDescent="0.5">
      <c r="A2" s="56" t="s">
        <v>27</v>
      </c>
      <c r="B2" s="1"/>
    </row>
    <row r="3" spans="1:9" ht="15.5" x14ac:dyDescent="0.35">
      <c r="A3" s="56" t="s">
        <v>2</v>
      </c>
      <c r="B3" s="56"/>
    </row>
    <row r="4" spans="1:9" ht="15.5" x14ac:dyDescent="0.35">
      <c r="A4" s="56" t="s">
        <v>3</v>
      </c>
      <c r="B4" s="56"/>
    </row>
    <row r="5" spans="1:9" ht="30" customHeight="1" x14ac:dyDescent="0.35">
      <c r="A5" s="3" t="s">
        <v>41</v>
      </c>
      <c r="B5" s="3"/>
    </row>
    <row r="6" spans="1:9" x14ac:dyDescent="0.35">
      <c r="A6" s="18" t="s">
        <v>71</v>
      </c>
      <c r="B6" s="18"/>
    </row>
    <row r="7" spans="1:9" x14ac:dyDescent="0.35">
      <c r="A7" s="18" t="s">
        <v>72</v>
      </c>
      <c r="B7" s="18"/>
    </row>
    <row r="8" spans="1:9" ht="14.5" customHeight="1" thickBot="1" x14ac:dyDescent="0.4">
      <c r="A8" s="19" t="s">
        <v>73</v>
      </c>
      <c r="B8" s="19"/>
    </row>
    <row r="9" spans="1:9" ht="47" thickBot="1" x14ac:dyDescent="0.4">
      <c r="A9" s="12" t="s">
        <v>74</v>
      </c>
      <c r="B9" s="12" t="s">
        <v>75</v>
      </c>
      <c r="C9" s="12" t="s">
        <v>76</v>
      </c>
      <c r="D9" s="12" t="s">
        <v>77</v>
      </c>
      <c r="E9" s="12" t="s">
        <v>78</v>
      </c>
      <c r="F9" s="15" t="s">
        <v>79</v>
      </c>
      <c r="G9" s="16" t="s">
        <v>47</v>
      </c>
      <c r="H9" s="41" t="s">
        <v>80</v>
      </c>
      <c r="I9" s="62" t="s">
        <v>135</v>
      </c>
    </row>
    <row r="10" spans="1:9" ht="31" x14ac:dyDescent="0.35">
      <c r="A10" s="13" t="s">
        <v>81</v>
      </c>
      <c r="B10" s="45" t="s">
        <v>82</v>
      </c>
      <c r="C10" s="54" t="s">
        <v>83</v>
      </c>
      <c r="D10" s="48"/>
      <c r="E10" s="48" t="s">
        <v>84</v>
      </c>
      <c r="F10" s="21">
        <v>11200</v>
      </c>
      <c r="G10" s="51">
        <v>-9362.5</v>
      </c>
      <c r="H10" s="50">
        <f t="shared" ref="H10:H22" si="0">F10+G10</f>
        <v>1837.5</v>
      </c>
      <c r="I10" s="65">
        <f>Table35[[#This Row],[Planning Year Original Budget Amount]]+Table35[[#This Row],[Planning Year Change (+/-)]]</f>
        <v>1837.5</v>
      </c>
    </row>
    <row r="11" spans="1:9" ht="15.5" x14ac:dyDescent="0.35">
      <c r="A11" s="13" t="s">
        <v>81</v>
      </c>
      <c r="B11" s="45"/>
      <c r="C11" s="60"/>
      <c r="D11" s="48"/>
      <c r="E11" s="48"/>
      <c r="F11" s="21"/>
      <c r="G11" s="51"/>
      <c r="H11" s="42">
        <f t="shared" si="0"/>
        <v>0</v>
      </c>
      <c r="I11" s="65">
        <f>Table35[[#This Row],[Planning Year Original Budget Amount]]+Table35[[#This Row],[Planning Year Change (+/-)]]</f>
        <v>0</v>
      </c>
    </row>
    <row r="12" spans="1:9" ht="15.65" customHeight="1" x14ac:dyDescent="0.35">
      <c r="A12" s="13" t="s">
        <v>85</v>
      </c>
      <c r="B12" s="45"/>
      <c r="C12" s="29"/>
      <c r="D12" s="48"/>
      <c r="E12" s="48"/>
      <c r="F12" s="21"/>
      <c r="G12" s="51"/>
      <c r="H12" s="43">
        <f t="shared" si="0"/>
        <v>0</v>
      </c>
      <c r="I12" s="65">
        <f>Table35[[#This Row],[Planning Year Original Budget Amount]]+Table35[[#This Row],[Planning Year Change (+/-)]]</f>
        <v>0</v>
      </c>
    </row>
    <row r="13" spans="1:9" ht="15.65" customHeight="1" x14ac:dyDescent="0.35">
      <c r="A13" s="13" t="s">
        <v>86</v>
      </c>
      <c r="B13" s="45" t="s">
        <v>82</v>
      </c>
      <c r="C13" s="29" t="s">
        <v>61</v>
      </c>
      <c r="D13" s="48"/>
      <c r="E13" s="48" t="s">
        <v>84</v>
      </c>
      <c r="F13" s="61">
        <v>2704.14</v>
      </c>
      <c r="G13" s="51">
        <v>-2360.0700000000002</v>
      </c>
      <c r="H13" s="44">
        <f t="shared" si="0"/>
        <v>344.06999999999971</v>
      </c>
      <c r="I13" s="65">
        <f>Table35[[#This Row],[Planning Year Original Budget Amount]]+Table35[[#This Row],[Planning Year Change (+/-)]]</f>
        <v>344.06999999999971</v>
      </c>
    </row>
    <row r="14" spans="1:9" ht="15.65" customHeight="1" x14ac:dyDescent="0.35">
      <c r="A14" s="13" t="s">
        <v>86</v>
      </c>
      <c r="B14" s="45"/>
      <c r="C14" s="29"/>
      <c r="D14" s="48"/>
      <c r="E14" s="48"/>
      <c r="F14" s="21"/>
      <c r="G14" s="51"/>
      <c r="H14" s="42">
        <f t="shared" si="0"/>
        <v>0</v>
      </c>
      <c r="I14" s="65">
        <f>Table35[[#This Row],[Planning Year Original Budget Amount]]+Table35[[#This Row],[Planning Year Change (+/-)]]</f>
        <v>0</v>
      </c>
    </row>
    <row r="15" spans="1:9" ht="15.65" customHeight="1" x14ac:dyDescent="0.35">
      <c r="A15" s="13" t="s">
        <v>87</v>
      </c>
      <c r="B15" s="45" t="s">
        <v>82</v>
      </c>
      <c r="C15" s="54" t="s">
        <v>88</v>
      </c>
      <c r="D15" s="29"/>
      <c r="E15" s="29" t="s">
        <v>84</v>
      </c>
      <c r="F15" s="21">
        <v>18800</v>
      </c>
      <c r="G15" s="51">
        <v>-18800</v>
      </c>
      <c r="H15" s="21">
        <f t="shared" si="0"/>
        <v>0</v>
      </c>
      <c r="I15" s="65">
        <f>Table35[[#This Row],[Planning Year Original Budget Amount]]+Table35[[#This Row],[Planning Year Change (+/-)]]</f>
        <v>0</v>
      </c>
    </row>
    <row r="16" spans="1:9" ht="62" x14ac:dyDescent="0.35">
      <c r="A16" s="13" t="s">
        <v>89</v>
      </c>
      <c r="B16" s="45" t="s">
        <v>82</v>
      </c>
      <c r="C16" s="29"/>
      <c r="D16" s="29"/>
      <c r="E16" s="29" t="s">
        <v>84</v>
      </c>
      <c r="F16" s="21">
        <v>15000</v>
      </c>
      <c r="G16" s="51">
        <v>-15000</v>
      </c>
      <c r="H16" s="21">
        <f t="shared" si="0"/>
        <v>0</v>
      </c>
      <c r="I16" s="65">
        <f>Table35[[#This Row],[Planning Year Original Budget Amount]]+Table35[[#This Row],[Planning Year Change (+/-)]]</f>
        <v>0</v>
      </c>
    </row>
    <row r="17" spans="1:9" ht="46.5" x14ac:dyDescent="0.35">
      <c r="A17" s="13" t="s">
        <v>90</v>
      </c>
      <c r="B17" s="45"/>
      <c r="C17" s="29"/>
      <c r="D17" s="29"/>
      <c r="E17" s="29"/>
      <c r="F17" s="21"/>
      <c r="G17" s="51">
        <v>0</v>
      </c>
      <c r="H17" s="21">
        <f t="shared" si="0"/>
        <v>0</v>
      </c>
      <c r="I17" s="65">
        <f>Table35[[#This Row],[Planning Year Original Budget Amount]]+Table35[[#This Row],[Planning Year Change (+/-)]]</f>
        <v>0</v>
      </c>
    </row>
    <row r="18" spans="1:9" ht="31" x14ac:dyDescent="0.35">
      <c r="A18" s="13" t="s">
        <v>91</v>
      </c>
      <c r="B18" s="45"/>
      <c r="C18" s="29"/>
      <c r="D18" s="29"/>
      <c r="E18" s="29"/>
      <c r="F18" s="21"/>
      <c r="G18" s="51">
        <v>0</v>
      </c>
      <c r="H18" s="21">
        <f t="shared" si="0"/>
        <v>0</v>
      </c>
      <c r="I18" s="65">
        <f>Table35[[#This Row],[Planning Year Original Budget Amount]]+Table35[[#This Row],[Planning Year Change (+/-)]]</f>
        <v>0</v>
      </c>
    </row>
    <row r="19" spans="1:9" s="23" customFormat="1" ht="46.5" x14ac:dyDescent="0.35">
      <c r="A19" s="13" t="s">
        <v>92</v>
      </c>
      <c r="B19" s="45"/>
      <c r="C19" s="29"/>
      <c r="D19" s="29"/>
      <c r="E19" s="29"/>
      <c r="F19" s="21"/>
      <c r="G19" s="51"/>
      <c r="H19" s="21">
        <f t="shared" si="0"/>
        <v>0</v>
      </c>
      <c r="I19" s="65">
        <f>Table35[[#This Row],[Planning Year Original Budget Amount]]+Table35[[#This Row],[Planning Year Change (+/-)]]</f>
        <v>0</v>
      </c>
    </row>
    <row r="20" spans="1:9" ht="31" x14ac:dyDescent="0.35">
      <c r="A20" s="13" t="s">
        <v>93</v>
      </c>
      <c r="B20" s="45"/>
      <c r="C20" s="29"/>
      <c r="D20" s="29"/>
      <c r="E20" s="29"/>
      <c r="F20" s="21"/>
      <c r="G20" s="24"/>
      <c r="H20" s="21">
        <f t="shared" si="0"/>
        <v>0</v>
      </c>
      <c r="I20" s="65">
        <f>Table35[[#This Row],[Planning Year Original Budget Amount]]+Table35[[#This Row],[Planning Year Change (+/-)]]</f>
        <v>0</v>
      </c>
    </row>
    <row r="21" spans="1:9" ht="31" x14ac:dyDescent="0.35">
      <c r="A21" s="13" t="s">
        <v>94</v>
      </c>
      <c r="B21" s="45" t="s">
        <v>82</v>
      </c>
      <c r="C21" s="40" t="s">
        <v>95</v>
      </c>
      <c r="D21" s="47"/>
      <c r="E21" s="46" t="s">
        <v>84</v>
      </c>
      <c r="F21" s="21">
        <v>2295.86</v>
      </c>
      <c r="G21" s="24">
        <v>-2140.31</v>
      </c>
      <c r="H21" s="21">
        <f t="shared" si="0"/>
        <v>155.55000000000018</v>
      </c>
      <c r="I21" s="65">
        <f>Table35[[#This Row],[Planning Year Original Budget Amount]]+Table35[[#This Row],[Planning Year Change (+/-)]]</f>
        <v>155.55000000000018</v>
      </c>
    </row>
    <row r="22" spans="1:9" ht="15.65" customHeight="1" x14ac:dyDescent="0.35">
      <c r="A22" s="13" t="s">
        <v>94</v>
      </c>
      <c r="B22" s="45"/>
      <c r="C22" s="40"/>
      <c r="D22" s="47"/>
      <c r="E22" s="46"/>
      <c r="F22" s="21"/>
      <c r="G22" s="24"/>
      <c r="H22" s="21">
        <f t="shared" si="0"/>
        <v>0</v>
      </c>
      <c r="I22" s="65">
        <f>Table35[[#This Row],[Planning Year Original Budget Amount]]+Table35[[#This Row],[Planning Year Change (+/-)]]</f>
        <v>0</v>
      </c>
    </row>
    <row r="23" spans="1:9" ht="15.5" x14ac:dyDescent="0.35">
      <c r="A23" s="13" t="s">
        <v>69</v>
      </c>
      <c r="B23" s="13"/>
      <c r="C23" s="20"/>
      <c r="D23" s="20"/>
      <c r="E23" s="20"/>
      <c r="F23" s="31">
        <f>SUBTOTAL(109,Table35[Planning Year Original Budget Amount])</f>
        <v>50000</v>
      </c>
      <c r="G23" s="32">
        <f>SUBTOTAL(109,Table35[Planning Year Change (+/-)])</f>
        <v>-47662.879999999997</v>
      </c>
      <c r="H23" s="32">
        <f>SUBTOTAL(109,Table35[Planning Year Proposed Budget Revision])</f>
        <v>2337.12</v>
      </c>
      <c r="I23" s="68">
        <f>Table35[[#Totals],[Planning Year Original Budget Amount]]+Table35[[#Totals],[Planning Year Change (+/-)]]</f>
        <v>2337.1200000000026</v>
      </c>
    </row>
    <row r="24" spans="1:9" x14ac:dyDescent="0.35">
      <c r="I24" s="63" t="s">
        <v>133</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topLeftCell="D10" zoomScaleNormal="100" workbookViewId="0">
      <selection activeCell="E14" sqref="E14"/>
    </sheetView>
  </sheetViews>
  <sheetFormatPr defaultRowHeight="14.5" x14ac:dyDescent="0.35"/>
  <cols>
    <col min="1" max="1" width="30.81640625" customWidth="1"/>
    <col min="2" max="5" width="35.54296875" customWidth="1"/>
    <col min="6" max="8" width="20.54296875" customWidth="1"/>
    <col min="9" max="9" width="22.54296875" style="67" customWidth="1"/>
  </cols>
  <sheetData>
    <row r="1" spans="1:9" ht="28" x14ac:dyDescent="0.6">
      <c r="A1" s="2" t="s">
        <v>96</v>
      </c>
      <c r="B1" s="2"/>
    </row>
    <row r="2" spans="1:9" ht="17.149999999999999" customHeight="1" x14ac:dyDescent="0.5">
      <c r="A2" s="56" t="s">
        <v>27</v>
      </c>
      <c r="B2" s="1"/>
    </row>
    <row r="3" spans="1:9" ht="15.5" x14ac:dyDescent="0.35">
      <c r="A3" s="56" t="s">
        <v>2</v>
      </c>
      <c r="B3" s="56"/>
    </row>
    <row r="4" spans="1:9" ht="15.5" x14ac:dyDescent="0.35">
      <c r="A4" s="56" t="s">
        <v>3</v>
      </c>
      <c r="B4" s="56"/>
    </row>
    <row r="5" spans="1:9" ht="30" customHeight="1" x14ac:dyDescent="0.35">
      <c r="A5" s="3" t="s">
        <v>41</v>
      </c>
      <c r="B5" s="3"/>
    </row>
    <row r="6" spans="1:9" x14ac:dyDescent="0.35">
      <c r="A6" s="18" t="s">
        <v>71</v>
      </c>
      <c r="B6" s="18"/>
    </row>
    <row r="7" spans="1:9" x14ac:dyDescent="0.35">
      <c r="A7" s="18" t="s">
        <v>72</v>
      </c>
      <c r="B7" s="18"/>
    </row>
    <row r="8" spans="1:9" ht="14.5" customHeight="1" thickBot="1" x14ac:dyDescent="0.4">
      <c r="A8" s="19" t="s">
        <v>73</v>
      </c>
      <c r="B8" s="19"/>
    </row>
    <row r="9" spans="1:9" ht="79.5" customHeight="1" thickBot="1" x14ac:dyDescent="0.4">
      <c r="A9" s="12" t="s">
        <v>74</v>
      </c>
      <c r="B9" s="12" t="s">
        <v>75</v>
      </c>
      <c r="C9" s="12" t="s">
        <v>76</v>
      </c>
      <c r="D9" s="12" t="s">
        <v>77</v>
      </c>
      <c r="E9" s="12" t="s">
        <v>97</v>
      </c>
      <c r="F9" s="15" t="s">
        <v>98</v>
      </c>
      <c r="G9" s="16" t="s">
        <v>50</v>
      </c>
      <c r="H9" s="17" t="s">
        <v>99</v>
      </c>
      <c r="I9" s="62" t="s">
        <v>134</v>
      </c>
    </row>
    <row r="10" spans="1:9" ht="46.5" x14ac:dyDescent="0.35">
      <c r="A10" s="13" t="s">
        <v>81</v>
      </c>
      <c r="B10" s="34" t="s">
        <v>82</v>
      </c>
      <c r="C10" s="54" t="s">
        <v>100</v>
      </c>
      <c r="D10" s="55" t="s">
        <v>101</v>
      </c>
      <c r="E10" s="29" t="s">
        <v>101</v>
      </c>
      <c r="F10" s="21">
        <f>+'3. Proposed Budget Revision'!F9</f>
        <v>63249.87</v>
      </c>
      <c r="G10" s="24">
        <f>+'3. Proposed Budget Revision'!G9</f>
        <v>11201.269999999997</v>
      </c>
      <c r="H10" s="21">
        <f>Table3556[[#This Row],[Year 1 Original Budget Amount]]+Table3556[[#This Row],[Year 1 Change (+/-)]]</f>
        <v>74451.14</v>
      </c>
      <c r="I10" s="66">
        <f>Table3556[[#This Row],[Year 1 Original Budget Amount]]+Table3556[[#This Row],[Year 1 Change (+/-)]]</f>
        <v>74451.14</v>
      </c>
    </row>
    <row r="11" spans="1:9" ht="15.5" x14ac:dyDescent="0.35">
      <c r="A11" s="13" t="s">
        <v>85</v>
      </c>
      <c r="B11" s="34"/>
      <c r="C11" s="29"/>
      <c r="D11" s="29"/>
      <c r="E11" s="29"/>
      <c r="F11" s="21">
        <f>+'3. Proposed Budget Revision'!F10</f>
        <v>0</v>
      </c>
      <c r="G11" s="24">
        <f>+'3. Proposed Budget Revision'!G10</f>
        <v>0</v>
      </c>
      <c r="H11" s="21">
        <f>Table3556[[#This Row],[Year 1 Original Budget Amount]]+Table3556[[#This Row],[Year 1 Change (+/-)]]</f>
        <v>0</v>
      </c>
      <c r="I11" s="66">
        <f>Table3556[[#This Row],[Year 1 Original Budget Amount]]+Table3556[[#This Row],[Year 1 Change (+/-)]]</f>
        <v>0</v>
      </c>
    </row>
    <row r="12" spans="1:9" ht="31" x14ac:dyDescent="0.35">
      <c r="A12" s="13" t="s">
        <v>86</v>
      </c>
      <c r="B12" s="34" t="s">
        <v>82</v>
      </c>
      <c r="C12" s="52" t="s">
        <v>102</v>
      </c>
      <c r="D12" s="29" t="s">
        <v>103</v>
      </c>
      <c r="E12" s="29" t="s">
        <v>145</v>
      </c>
      <c r="F12" s="21">
        <f>+'3. Proposed Budget Revision'!F11</f>
        <v>20890.310000000001</v>
      </c>
      <c r="G12" s="24">
        <f>+'3. Proposed Budget Revision'!G11</f>
        <v>1339.9199999999983</v>
      </c>
      <c r="H12" s="21">
        <f>Table3556[[#This Row],[Year 1 Original Budget Amount]]+Table3556[[#This Row],[Year 1 Change (+/-)]]</f>
        <v>22230.23</v>
      </c>
      <c r="I12" s="66">
        <f>Table3556[[#This Row],[Year 1 Original Budget Amount]]+Table3556[[#This Row],[Year 1 Change (+/-)]]</f>
        <v>22230.23</v>
      </c>
    </row>
    <row r="13" spans="1:9" ht="62" x14ac:dyDescent="0.35">
      <c r="A13" s="13" t="s">
        <v>87</v>
      </c>
      <c r="B13" s="34" t="s">
        <v>82</v>
      </c>
      <c r="C13" s="54" t="s">
        <v>88</v>
      </c>
      <c r="D13" s="54" t="s">
        <v>104</v>
      </c>
      <c r="E13" s="29" t="s">
        <v>105</v>
      </c>
      <c r="F13" s="21">
        <f>+'3. Proposed Budget Revision'!F12</f>
        <v>19228.32</v>
      </c>
      <c r="G13" s="24">
        <f>+'3. Proposed Budget Revision'!G12</f>
        <v>-16015.32</v>
      </c>
      <c r="H13" s="21">
        <f>Table3556[[#This Row],[Year 1 Original Budget Amount]]+Table3556[[#This Row],[Year 1 Change (+/-)]]</f>
        <v>3213</v>
      </c>
      <c r="I13" s="66">
        <f>Table3556[[#This Row],[Year 1 Original Budget Amount]]+Table3556[[#This Row],[Year 1 Change (+/-)]]</f>
        <v>3213</v>
      </c>
    </row>
    <row r="14" spans="1:9" ht="62" x14ac:dyDescent="0.35">
      <c r="A14" s="13" t="s">
        <v>89</v>
      </c>
      <c r="B14" s="34" t="s">
        <v>82</v>
      </c>
      <c r="C14" s="54" t="s">
        <v>106</v>
      </c>
      <c r="D14" s="29" t="s">
        <v>107</v>
      </c>
      <c r="E14" s="29" t="s">
        <v>108</v>
      </c>
      <c r="F14" s="21">
        <f>+'3. Proposed Budget Revision'!F13</f>
        <v>500</v>
      </c>
      <c r="G14" s="24">
        <f>+'3. Proposed Budget Revision'!G13</f>
        <v>2772.06</v>
      </c>
      <c r="H14" s="21">
        <f>Table3556[[#This Row],[Year 1 Original Budget Amount]]+Table3556[[#This Row],[Year 1 Change (+/-)]]</f>
        <v>3272.06</v>
      </c>
      <c r="I14" s="66">
        <f>Table3556[[#This Row],[Year 1 Original Budget Amount]]+Table3556[[#This Row],[Year 1 Change (+/-)]]</f>
        <v>3272.06</v>
      </c>
    </row>
    <row r="15" spans="1:9" ht="46.5" x14ac:dyDescent="0.35">
      <c r="A15" s="13" t="s">
        <v>90</v>
      </c>
      <c r="B15" s="34"/>
      <c r="C15" s="29"/>
      <c r="D15" s="29"/>
      <c r="E15" s="29"/>
      <c r="F15" s="21">
        <f>+'3. Proposed Budget Revision'!F14</f>
        <v>0</v>
      </c>
      <c r="G15" s="24">
        <f>+'3. Proposed Budget Revision'!G14</f>
        <v>0</v>
      </c>
      <c r="H15" s="21">
        <f>Table3556[[#This Row],[Year 1 Original Budget Amount]]+Table3556[[#This Row],[Year 1 Change (+/-)]]</f>
        <v>0</v>
      </c>
      <c r="I15" s="66">
        <f>Table3556[[#This Row],[Year 1 Original Budget Amount]]+Table3556[[#This Row],[Year 1 Change (+/-)]]</f>
        <v>0</v>
      </c>
    </row>
    <row r="16" spans="1:9" s="23" customFormat="1" ht="31" x14ac:dyDescent="0.35">
      <c r="A16" s="13" t="s">
        <v>91</v>
      </c>
      <c r="B16" s="34"/>
      <c r="C16" s="29"/>
      <c r="D16" s="29"/>
      <c r="E16" s="29"/>
      <c r="F16" s="21">
        <f>+'3. Proposed Budget Revision'!F15</f>
        <v>0</v>
      </c>
      <c r="G16" s="24">
        <f>+'3. Proposed Budget Revision'!G15</f>
        <v>0</v>
      </c>
      <c r="H16" s="21">
        <f>Table3556[[#This Row],[Year 1 Original Budget Amount]]+Table3556[[#This Row],[Year 1 Change (+/-)]]</f>
        <v>0</v>
      </c>
      <c r="I16" s="66">
        <f>Table3556[[#This Row],[Year 1 Original Budget Amount]]+Table3556[[#This Row],[Year 1 Change (+/-)]]</f>
        <v>0</v>
      </c>
    </row>
    <row r="17" spans="1:9" ht="46.5" x14ac:dyDescent="0.35">
      <c r="A17" s="13" t="s">
        <v>92</v>
      </c>
      <c r="B17" s="34"/>
      <c r="C17" s="29"/>
      <c r="D17" s="29"/>
      <c r="E17" s="29"/>
      <c r="F17" s="21">
        <f>+'3. Proposed Budget Revision'!F16</f>
        <v>0</v>
      </c>
      <c r="G17" s="24">
        <f>+'3. Proposed Budget Revision'!G16</f>
        <v>0</v>
      </c>
      <c r="H17" s="21">
        <f>Table3556[[#This Row],[Year 1 Original Budget Amount]]+Table3556[[#This Row],[Year 1 Change (+/-)]]</f>
        <v>0</v>
      </c>
      <c r="I17" s="66">
        <f>Table3556[[#This Row],[Year 1 Original Budget Amount]]+Table3556[[#This Row],[Year 1 Change (+/-)]]</f>
        <v>0</v>
      </c>
    </row>
    <row r="18" spans="1:9" ht="31" x14ac:dyDescent="0.35">
      <c r="A18" s="13" t="s">
        <v>93</v>
      </c>
      <c r="B18" s="34"/>
      <c r="C18" s="29"/>
      <c r="D18" s="29"/>
      <c r="E18" s="29"/>
      <c r="F18" s="21">
        <f>+'3. Proposed Budget Revision'!F17</f>
        <v>0</v>
      </c>
      <c r="G18" s="24">
        <f>+'3. Proposed Budget Revision'!G17</f>
        <v>0</v>
      </c>
      <c r="H18" s="21">
        <f>Table3556[[#This Row],[Year 1 Original Budget Amount]]+Table3556[[#This Row],[Year 1 Change (+/-)]]</f>
        <v>0</v>
      </c>
      <c r="I18" s="66">
        <f>Table3556[[#This Row],[Year 1 Original Budget Amount]]+Table3556[[#This Row],[Year 1 Change (+/-)]]</f>
        <v>0</v>
      </c>
    </row>
    <row r="19" spans="1:9" ht="31" x14ac:dyDescent="0.35">
      <c r="A19" s="13" t="s">
        <v>94</v>
      </c>
      <c r="B19" s="34" t="s">
        <v>82</v>
      </c>
      <c r="C19" s="40">
        <v>7.1300000000000002E-2</v>
      </c>
      <c r="D19" s="40">
        <v>0</v>
      </c>
      <c r="E19" s="29" t="s">
        <v>109</v>
      </c>
      <c r="F19" s="21">
        <f>+'3. Proposed Budget Revision'!F18</f>
        <v>7405.83</v>
      </c>
      <c r="G19" s="24">
        <f>+'3. Proposed Budget Revision'!G18</f>
        <v>-1389.29</v>
      </c>
      <c r="H19" s="21">
        <f>Table3556[[#This Row],[Year 1 Original Budget Amount]]+Table3556[[#This Row],[Year 1 Change (+/-)]]</f>
        <v>6016.54</v>
      </c>
      <c r="I19" s="66">
        <f>Table3556[[#This Row],[Year 1 Original Budget Amount]]+Table3556[[#This Row],[Year 1 Change (+/-)]]</f>
        <v>6016.54</v>
      </c>
    </row>
    <row r="20" spans="1:9" ht="15.5" x14ac:dyDescent="0.35">
      <c r="A20" s="13" t="s">
        <v>69</v>
      </c>
      <c r="B20" s="13"/>
      <c r="C20" s="20"/>
      <c r="D20" s="20"/>
      <c r="E20" s="20"/>
      <c r="F20" s="31">
        <f>SUM(F10:F19)</f>
        <v>111274.33</v>
      </c>
      <c r="G20" s="31">
        <f>SUM(G10:G19)</f>
        <v>-2091.3600000000047</v>
      </c>
      <c r="H20" s="32">
        <f>SUBTOTAL(109,Table3556[Year 1 Proposed Budget Revision])</f>
        <v>109182.96999999999</v>
      </c>
      <c r="I20" s="66">
        <f>Table3556[[#Totals],[Year 1 Original Budget Amount]]+Table3556[[#Totals],[Year 1 Change (+/-)]]</f>
        <v>109182.97</v>
      </c>
    </row>
    <row r="21" spans="1:9" x14ac:dyDescent="0.35">
      <c r="I21" s="64" t="s">
        <v>133</v>
      </c>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H23"/>
  <sheetViews>
    <sheetView topLeftCell="C4" zoomScale="80" zoomScaleNormal="80" workbookViewId="0">
      <selection activeCell="F13" sqref="F13"/>
    </sheetView>
  </sheetViews>
  <sheetFormatPr defaultRowHeight="14.5" x14ac:dyDescent="0.35"/>
  <cols>
    <col min="1" max="1" width="30.81640625" customWidth="1"/>
    <col min="2" max="5" width="35.54296875" customWidth="1"/>
    <col min="6" max="8" width="20.54296875" customWidth="1"/>
  </cols>
  <sheetData>
    <row r="1" spans="1:8" ht="28" x14ac:dyDescent="0.6">
      <c r="A1" s="2" t="s">
        <v>110</v>
      </c>
      <c r="B1" s="2"/>
    </row>
    <row r="2" spans="1:8" ht="16" customHeight="1" x14ac:dyDescent="0.5">
      <c r="A2" s="56" t="s">
        <v>27</v>
      </c>
      <c r="B2" s="1"/>
    </row>
    <row r="3" spans="1:8" ht="15.5" x14ac:dyDescent="0.35">
      <c r="A3" s="56" t="s">
        <v>2</v>
      </c>
      <c r="B3" s="56"/>
    </row>
    <row r="4" spans="1:8" ht="15.5" x14ac:dyDescent="0.35">
      <c r="A4" s="56" t="s">
        <v>3</v>
      </c>
      <c r="B4" s="56"/>
    </row>
    <row r="5" spans="1:8" ht="30" customHeight="1" x14ac:dyDescent="0.35">
      <c r="A5" s="3" t="s">
        <v>41</v>
      </c>
      <c r="B5" s="3"/>
    </row>
    <row r="6" spans="1:8" x14ac:dyDescent="0.35">
      <c r="A6" s="18" t="s">
        <v>71</v>
      </c>
      <c r="B6" s="18"/>
    </row>
    <row r="7" spans="1:8" x14ac:dyDescent="0.35">
      <c r="A7" s="18" t="s">
        <v>72</v>
      </c>
      <c r="B7" s="18"/>
    </row>
    <row r="8" spans="1:8" ht="14.5" customHeight="1" thickBot="1" x14ac:dyDescent="0.4">
      <c r="A8" s="19" t="s">
        <v>73</v>
      </c>
      <c r="B8" s="19"/>
    </row>
    <row r="9" spans="1:8" ht="31.5" thickBot="1" x14ac:dyDescent="0.4">
      <c r="A9" s="12" t="s">
        <v>74</v>
      </c>
      <c r="B9" s="12" t="s">
        <v>75</v>
      </c>
      <c r="C9" s="12" t="s">
        <v>76</v>
      </c>
      <c r="D9" s="12" t="s">
        <v>77</v>
      </c>
      <c r="E9" s="12" t="s">
        <v>97</v>
      </c>
      <c r="F9" s="15" t="s">
        <v>111</v>
      </c>
      <c r="G9" s="16" t="s">
        <v>53</v>
      </c>
      <c r="H9" s="17" t="s">
        <v>112</v>
      </c>
    </row>
    <row r="10" spans="1:8" ht="62" x14ac:dyDescent="0.35">
      <c r="A10" s="13" t="s">
        <v>81</v>
      </c>
      <c r="B10" s="34" t="s">
        <v>82</v>
      </c>
      <c r="C10" s="58" t="s">
        <v>101</v>
      </c>
      <c r="D10" s="77" t="s">
        <v>101</v>
      </c>
      <c r="E10" s="46" t="s">
        <v>144</v>
      </c>
      <c r="F10" s="21">
        <f ca="1">Table355[[#This Row],[Year 2 Original Budget Amount]]+Table355[[#This Row],[Year 2 Change (+/-)]]</f>
        <v>79298.66</v>
      </c>
      <c r="G10" s="75">
        <f>+'3. Proposed Budget Revision'!J9</f>
        <v>-4422.7600000000093</v>
      </c>
      <c r="H10" s="76">
        <f>+'3. Proposed Budget Revision'!K9</f>
        <v>74875.899999999994</v>
      </c>
    </row>
    <row r="11" spans="1:8" ht="15.5" x14ac:dyDescent="0.35">
      <c r="A11" s="13" t="s">
        <v>85</v>
      </c>
      <c r="B11" s="34"/>
      <c r="C11" s="29"/>
      <c r="D11" s="77"/>
      <c r="E11" s="46"/>
      <c r="F11" s="21">
        <f ca="1">Table355[[#This Row],[Year 2 Original Budget Amount]]+Table355[[#This Row],[Year 2 Change (+/-)]]</f>
        <v>0</v>
      </c>
      <c r="G11" s="75">
        <f ca="1">+'3. Proposed Budget Revision'!J10</f>
        <v>0</v>
      </c>
      <c r="H11" s="76">
        <f>+'3. Proposed Budget Revision'!K10</f>
        <v>0</v>
      </c>
    </row>
    <row r="12" spans="1:8" ht="31" x14ac:dyDescent="0.35">
      <c r="A12" s="13" t="s">
        <v>86</v>
      </c>
      <c r="B12" s="34" t="s">
        <v>82</v>
      </c>
      <c r="C12" s="29" t="s">
        <v>103</v>
      </c>
      <c r="D12" s="77" t="s">
        <v>103</v>
      </c>
      <c r="E12" s="46" t="s">
        <v>145</v>
      </c>
      <c r="F12" s="21">
        <f ca="1">Table355[[#This Row],[Year 2 Original Budget Amount]]+Table355[[#This Row],[Year 2 Change (+/-)]]</f>
        <v>23912.46</v>
      </c>
      <c r="G12" s="75">
        <f>+'3. Proposed Budget Revision'!J11</f>
        <v>3467.6800000000003</v>
      </c>
      <c r="H12" s="76">
        <f>+'3. Proposed Budget Revision'!K11</f>
        <v>27380.14</v>
      </c>
    </row>
    <row r="13" spans="1:8" ht="77.5" x14ac:dyDescent="0.35">
      <c r="A13" s="13" t="s">
        <v>87</v>
      </c>
      <c r="B13" s="34" t="s">
        <v>82</v>
      </c>
      <c r="C13" s="54" t="s">
        <v>113</v>
      </c>
      <c r="D13" s="77" t="s">
        <v>113</v>
      </c>
      <c r="E13" s="78" t="s">
        <v>105</v>
      </c>
      <c r="F13" s="21">
        <f ca="1">Table355[[#This Row],[Year 2 Original Budget Amount]]+Table355[[#This Row],[Year 2 Change (+/-)]]</f>
        <v>23440.15</v>
      </c>
      <c r="G13" s="75">
        <f>+'3. Proposed Budget Revision'!J12</f>
        <v>-22442.240000000002</v>
      </c>
      <c r="H13" s="76">
        <f>+'3. Proposed Budget Revision'!K12</f>
        <v>997.91</v>
      </c>
    </row>
    <row r="14" spans="1:8" ht="62" x14ac:dyDescent="0.35">
      <c r="A14" s="13" t="s">
        <v>89</v>
      </c>
      <c r="B14" s="34" t="s">
        <v>82</v>
      </c>
      <c r="C14" s="54" t="s">
        <v>106</v>
      </c>
      <c r="D14" s="46" t="s">
        <v>106</v>
      </c>
      <c r="E14" s="46" t="s">
        <v>146</v>
      </c>
      <c r="F14" s="21">
        <f ca="1">Table355[[#This Row],[Year 2 Original Budget Amount]]+Table355[[#This Row],[Year 2 Change (+/-)]]</f>
        <v>500</v>
      </c>
      <c r="G14" s="75">
        <f>+'3. Proposed Budget Revision'!J13</f>
        <v>-500</v>
      </c>
      <c r="H14" s="76">
        <f>+'3. Proposed Budget Revision'!K13</f>
        <v>0</v>
      </c>
    </row>
    <row r="15" spans="1:8" ht="46.5" x14ac:dyDescent="0.35">
      <c r="A15" s="13" t="s">
        <v>90</v>
      </c>
      <c r="B15" s="34"/>
      <c r="C15" s="29"/>
      <c r="D15" s="46"/>
      <c r="E15" s="46"/>
      <c r="F15" s="21">
        <f ca="1">Table355[[#This Row],[Year 2 Original Budget Amount]]+Table355[[#This Row],[Year 2 Change (+/-)]]</f>
        <v>0</v>
      </c>
      <c r="G15" s="75">
        <f>+'3. Proposed Budget Revision'!J14</f>
        <v>0</v>
      </c>
      <c r="H15" s="76">
        <f>+'3. Proposed Budget Revision'!K14</f>
        <v>0</v>
      </c>
    </row>
    <row r="16" spans="1:8" s="23" customFormat="1" ht="31" x14ac:dyDescent="0.35">
      <c r="A16" s="13" t="s">
        <v>91</v>
      </c>
      <c r="B16" s="34"/>
      <c r="C16" s="29"/>
      <c r="D16" s="46"/>
      <c r="E16" s="46"/>
      <c r="F16" s="21">
        <f ca="1">Table355[[#This Row],[Year 2 Original Budget Amount]]+Table355[[#This Row],[Year 2 Change (+/-)]]</f>
        <v>0</v>
      </c>
      <c r="G16" s="75">
        <f>+'3. Proposed Budget Revision'!J15</f>
        <v>0</v>
      </c>
      <c r="H16" s="76">
        <f>+'3. Proposed Budget Revision'!K15</f>
        <v>0</v>
      </c>
    </row>
    <row r="17" spans="1:8" ht="46.5" x14ac:dyDescent="0.35">
      <c r="A17" s="13" t="s">
        <v>92</v>
      </c>
      <c r="B17" s="34"/>
      <c r="C17" s="29"/>
      <c r="D17" s="46"/>
      <c r="E17" s="46"/>
      <c r="F17" s="21">
        <f ca="1">Table355[[#This Row],[Year 2 Original Budget Amount]]+Table355[[#This Row],[Year 2 Change (+/-)]]</f>
        <v>0</v>
      </c>
      <c r="G17" s="75">
        <f>+'3. Proposed Budget Revision'!J16</f>
        <v>0</v>
      </c>
      <c r="H17" s="76">
        <f>+'3. Proposed Budget Revision'!K16</f>
        <v>0</v>
      </c>
    </row>
    <row r="18" spans="1:8" ht="31" x14ac:dyDescent="0.35">
      <c r="A18" s="13" t="s">
        <v>93</v>
      </c>
      <c r="B18" s="34"/>
      <c r="C18" s="29"/>
      <c r="D18" s="46"/>
      <c r="E18" s="46"/>
      <c r="F18" s="21">
        <f ca="1">Table355[[#This Row],[Year 2 Original Budget Amount]]+Table355[[#This Row],[Year 2 Change (+/-)]]</f>
        <v>0</v>
      </c>
      <c r="G18" s="75">
        <f>+'3. Proposed Budget Revision'!J17</f>
        <v>0</v>
      </c>
      <c r="H18" s="76">
        <f>+'3. Proposed Budget Revision'!K17</f>
        <v>0</v>
      </c>
    </row>
    <row r="19" spans="1:8" ht="15.5" x14ac:dyDescent="0.35">
      <c r="A19" s="13" t="s">
        <v>94</v>
      </c>
      <c r="B19" s="34"/>
      <c r="C19" s="40">
        <v>6.3299999999999995E-2</v>
      </c>
      <c r="D19" s="40">
        <v>0</v>
      </c>
      <c r="E19" s="29"/>
      <c r="F19" s="21">
        <f ca="1">Table355[[#This Row],[Year 2 Original Budget Amount]]+Table355[[#This Row],[Year 2 Change (+/-)]]</f>
        <v>8048.6753909999989</v>
      </c>
      <c r="G19" s="75">
        <f>+'3. Proposed Budget Revision'!J18</f>
        <v>-1514.2400000000007</v>
      </c>
      <c r="H19" s="76">
        <f>+'3. Proposed Budget Revision'!K18</f>
        <v>6534.44</v>
      </c>
    </row>
    <row r="20" spans="1:8" ht="15.5" x14ac:dyDescent="0.35">
      <c r="A20" s="13" t="s">
        <v>69</v>
      </c>
      <c r="B20" s="13"/>
      <c r="C20" s="20"/>
      <c r="D20" s="20"/>
      <c r="E20" s="20"/>
      <c r="F20" s="31">
        <f ca="1">SUM(F10:F19)</f>
        <v>110443.38668299999</v>
      </c>
      <c r="G20" s="32">
        <f ca="1">SUM(G10:G19)</f>
        <v>-129336.21</v>
      </c>
      <c r="H20" s="32">
        <f>SUBTOTAL(109,Table355[Year 2 Proposed Budget Revision])</f>
        <v>109788.39</v>
      </c>
    </row>
    <row r="21" spans="1:8" ht="87" customHeight="1" x14ac:dyDescent="0.35">
      <c r="D21" s="88" t="s">
        <v>136</v>
      </c>
      <c r="E21" s="88"/>
      <c r="G21" s="87" t="s">
        <v>137</v>
      </c>
      <c r="H21" s="87"/>
    </row>
    <row r="23" spans="1:8" x14ac:dyDescent="0.35">
      <c r="F23" s="57"/>
    </row>
  </sheetData>
  <mergeCells count="2">
    <mergeCell ref="G21:H21"/>
    <mergeCell ref="D21:E21"/>
  </mergeCell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9"/>
  <sheetViews>
    <sheetView topLeftCell="A7" zoomScaleNormal="100" workbookViewId="0">
      <selection activeCell="C19" sqref="C19"/>
    </sheetView>
  </sheetViews>
  <sheetFormatPr defaultRowHeight="14.5" x14ac:dyDescent="0.35"/>
  <cols>
    <col min="1" max="1" width="30.81640625" customWidth="1"/>
    <col min="2" max="5" width="35.54296875" customWidth="1"/>
    <col min="6" max="8" width="20.54296875" customWidth="1"/>
    <col min="9" max="9" width="12.54296875" style="69" bestFit="1" customWidth="1"/>
    <col min="10" max="10" width="12" customWidth="1"/>
    <col min="11" max="11" width="12.54296875" style="82" bestFit="1" customWidth="1"/>
    <col min="12" max="12" width="10.54296875" bestFit="1" customWidth="1"/>
    <col min="13" max="13" width="12.54296875" bestFit="1" customWidth="1"/>
  </cols>
  <sheetData>
    <row r="1" spans="1:12" ht="28" x14ac:dyDescent="0.6">
      <c r="A1" s="2" t="s">
        <v>114</v>
      </c>
      <c r="B1" s="2"/>
    </row>
    <row r="2" spans="1:12" ht="16" customHeight="1" x14ac:dyDescent="0.5">
      <c r="A2" s="56" t="s">
        <v>27</v>
      </c>
      <c r="B2" s="1"/>
    </row>
    <row r="3" spans="1:12" ht="15.5" x14ac:dyDescent="0.35">
      <c r="A3" s="56" t="s">
        <v>2</v>
      </c>
      <c r="B3" s="56"/>
    </row>
    <row r="4" spans="1:12" ht="15.5" x14ac:dyDescent="0.35">
      <c r="A4" s="56" t="s">
        <v>3</v>
      </c>
      <c r="B4" s="56"/>
    </row>
    <row r="5" spans="1:12" ht="30" customHeight="1" x14ac:dyDescent="0.35">
      <c r="A5" s="3" t="s">
        <v>41</v>
      </c>
      <c r="B5" s="3"/>
    </row>
    <row r="6" spans="1:12" x14ac:dyDescent="0.35">
      <c r="A6" s="18" t="s">
        <v>71</v>
      </c>
      <c r="B6" s="18"/>
    </row>
    <row r="7" spans="1:12" x14ac:dyDescent="0.35">
      <c r="A7" s="18" t="s">
        <v>72</v>
      </c>
      <c r="B7" s="18"/>
    </row>
    <row r="8" spans="1:12" ht="14.5" customHeight="1" thickBot="1" x14ac:dyDescent="0.4">
      <c r="A8" s="19" t="s">
        <v>73</v>
      </c>
      <c r="B8" s="19"/>
    </row>
    <row r="9" spans="1:12" ht="31.5" thickBot="1" x14ac:dyDescent="0.4">
      <c r="A9" s="12" t="s">
        <v>74</v>
      </c>
      <c r="B9" s="12" t="s">
        <v>75</v>
      </c>
      <c r="C9" s="12" t="s">
        <v>76</v>
      </c>
      <c r="D9" s="12" t="s">
        <v>77</v>
      </c>
      <c r="E9" s="12" t="s">
        <v>97</v>
      </c>
      <c r="F9" s="15" t="s">
        <v>115</v>
      </c>
      <c r="G9" s="16" t="s">
        <v>56</v>
      </c>
      <c r="H9" s="17" t="s">
        <v>116</v>
      </c>
      <c r="I9" s="62" t="s">
        <v>135</v>
      </c>
    </row>
    <row r="10" spans="1:12" ht="62" x14ac:dyDescent="0.35">
      <c r="A10" s="13" t="s">
        <v>81</v>
      </c>
      <c r="B10" s="34" t="s">
        <v>117</v>
      </c>
      <c r="C10" s="54" t="s">
        <v>100</v>
      </c>
      <c r="D10" s="58" t="s">
        <v>101</v>
      </c>
      <c r="E10" s="29" t="s">
        <v>118</v>
      </c>
      <c r="F10" s="21">
        <f>+'3. Proposed Budget Revision'!L9</f>
        <v>65837.399999999994</v>
      </c>
      <c r="G10" s="24">
        <f>+'3. Proposed Budget Revision'!M9</f>
        <v>26487.599999999999</v>
      </c>
      <c r="H10" s="21">
        <f>Table3557[[#This Row],[Year 3 Original Budget Amount]]+Table3557[[#This Row],[Year 3 Change (+/-)]]</f>
        <v>92325</v>
      </c>
      <c r="I10" s="70">
        <f>Table3557[[#This Row],[Year 3 Original Budget Amount]]+Table3557[[#This Row],[Year 3 Change (+/-)]]</f>
        <v>92325</v>
      </c>
      <c r="L10" s="84"/>
    </row>
    <row r="11" spans="1:12" ht="15.5" x14ac:dyDescent="0.35">
      <c r="A11" s="13" t="s">
        <v>85</v>
      </c>
      <c r="B11" s="34"/>
      <c r="C11" s="29"/>
      <c r="D11" s="29"/>
      <c r="E11" s="29"/>
      <c r="F11" s="21">
        <f>+'3. Proposed Budget Revision'!L10</f>
        <v>0</v>
      </c>
      <c r="G11" s="24">
        <f>+'3. Proposed Budget Revision'!M10</f>
        <v>0</v>
      </c>
      <c r="H11" s="21">
        <f>Table3557[[#This Row],[Year 3 Original Budget Amount]]+Table3557[[#This Row],[Year 3 Change (+/-)]]</f>
        <v>0</v>
      </c>
      <c r="I11" s="70">
        <f>Table3557[[#This Row],[Year 3 Original Budget Amount]]+Table3557[[#This Row],[Year 3 Change (+/-)]]</f>
        <v>0</v>
      </c>
    </row>
    <row r="12" spans="1:12" ht="31" x14ac:dyDescent="0.35">
      <c r="A12" s="13" t="s">
        <v>86</v>
      </c>
      <c r="B12" s="34" t="s">
        <v>117</v>
      </c>
      <c r="C12" s="52" t="s">
        <v>102</v>
      </c>
      <c r="D12" s="29" t="s">
        <v>103</v>
      </c>
      <c r="E12" s="29" t="s">
        <v>119</v>
      </c>
      <c r="F12" s="21">
        <f>+'3. Proposed Budget Revision'!L11</f>
        <v>21924.44</v>
      </c>
      <c r="G12" s="24">
        <f>+'3. Proposed Budget Revision'!M11</f>
        <v>12394</v>
      </c>
      <c r="H12" s="21">
        <f>Table3557[[#This Row],[Year 3 Original Budget Amount]]+Table3557[[#This Row],[Year 3 Change (+/-)]]</f>
        <v>34318.44</v>
      </c>
      <c r="I12" s="70">
        <f>Table3557[[#This Row],[Year 3 Original Budget Amount]]+Table3557[[#This Row],[Year 3 Change (+/-)]]</f>
        <v>34318.44</v>
      </c>
      <c r="L12" s="84"/>
    </row>
    <row r="13" spans="1:12" ht="93" x14ac:dyDescent="0.35">
      <c r="A13" s="13" t="s">
        <v>87</v>
      </c>
      <c r="B13" s="34"/>
      <c r="C13" s="54" t="s">
        <v>88</v>
      </c>
      <c r="D13" s="58" t="s">
        <v>120</v>
      </c>
      <c r="E13" s="58" t="s">
        <v>147</v>
      </c>
      <c r="F13" s="21">
        <f>+'3. Proposed Budget Revision'!L12</f>
        <v>15606.66</v>
      </c>
      <c r="G13" s="24">
        <f>+'3. Proposed Budget Revision'!M12-2337.12</f>
        <v>16105.420000000002</v>
      </c>
      <c r="H13" s="21">
        <f>Table3557[[#This Row],[Year 3 Original Budget Amount]]+Table3557[[#This Row],[Year 3 Change (+/-)]]</f>
        <v>31712.080000000002</v>
      </c>
      <c r="I13" s="70">
        <f>Table3557[[#This Row],[Year 3 Original Budget Amount]]+Table3557[[#This Row],[Year 3 Change (+/-)]]</f>
        <v>31712.080000000002</v>
      </c>
    </row>
    <row r="14" spans="1:12" ht="62" x14ac:dyDescent="0.35">
      <c r="A14" s="13" t="s">
        <v>89</v>
      </c>
      <c r="B14" s="34" t="s">
        <v>117</v>
      </c>
      <c r="C14" s="54" t="s">
        <v>106</v>
      </c>
      <c r="D14" s="29"/>
      <c r="E14" s="29"/>
      <c r="F14" s="21">
        <v>0</v>
      </c>
      <c r="G14" s="24">
        <f>+'3. Proposed Budget Revision'!M13</f>
        <v>0</v>
      </c>
      <c r="H14" s="21">
        <f>Table3557[[#This Row],[Year 3 Original Budget Amount]]+Table3557[[#This Row],[Year 3 Change (+/-)]]</f>
        <v>0</v>
      </c>
      <c r="I14" s="70">
        <f>Table3557[[#This Row],[Year 3 Original Budget Amount]]+Table3557[[#This Row],[Year 3 Change (+/-)]]</f>
        <v>0</v>
      </c>
    </row>
    <row r="15" spans="1:12" ht="46.5" x14ac:dyDescent="0.35">
      <c r="A15" s="13" t="s">
        <v>90</v>
      </c>
      <c r="B15" s="34"/>
      <c r="C15" s="29"/>
      <c r="D15" s="29"/>
      <c r="E15" s="29"/>
      <c r="F15" s="21">
        <f>+'3. Proposed Budget Revision'!L14</f>
        <v>0</v>
      </c>
      <c r="G15" s="24">
        <f>+'3. Proposed Budget Revision'!M14</f>
        <v>0</v>
      </c>
      <c r="H15" s="21">
        <f>Table3557[[#This Row],[Year 3 Original Budget Amount]]+Table3557[[#This Row],[Year 3 Change (+/-)]]</f>
        <v>0</v>
      </c>
      <c r="I15" s="70">
        <f>Table3557[[#This Row],[Year 3 Original Budget Amount]]+Table3557[[#This Row],[Year 3 Change (+/-)]]</f>
        <v>0</v>
      </c>
    </row>
    <row r="16" spans="1:12" s="23" customFormat="1" ht="31" x14ac:dyDescent="0.35">
      <c r="A16" s="13" t="s">
        <v>91</v>
      </c>
      <c r="B16" s="34"/>
      <c r="C16" s="29"/>
      <c r="D16" s="29"/>
      <c r="E16" s="29"/>
      <c r="F16" s="21">
        <f>+'3. Proposed Budget Revision'!L15</f>
        <v>0</v>
      </c>
      <c r="G16" s="24">
        <f>+'3. Proposed Budget Revision'!M15</f>
        <v>0</v>
      </c>
      <c r="H16" s="21">
        <f>Table3557[[#This Row],[Year 3 Original Budget Amount]]+Table3557[[#This Row],[Year 3 Change (+/-)]]</f>
        <v>0</v>
      </c>
      <c r="I16" s="70">
        <f>Table3557[[#This Row],[Year 3 Original Budget Amount]]+Table3557[[#This Row],[Year 3 Change (+/-)]]</f>
        <v>0</v>
      </c>
      <c r="K16" s="83"/>
    </row>
    <row r="17" spans="1:13" ht="46.5" x14ac:dyDescent="0.35">
      <c r="A17" s="13" t="s">
        <v>92</v>
      </c>
      <c r="B17" s="34"/>
      <c r="C17" s="29"/>
      <c r="D17" s="29"/>
      <c r="E17" s="29"/>
      <c r="F17" s="21">
        <f>+'3. Proposed Budget Revision'!L16</f>
        <v>0</v>
      </c>
      <c r="G17" s="24">
        <f>+'3. Proposed Budget Revision'!M16</f>
        <v>0</v>
      </c>
      <c r="H17" s="21">
        <f>Table3557[[#This Row],[Year 3 Original Budget Amount]]+Table3557[[#This Row],[Year 3 Change (+/-)]]</f>
        <v>0</v>
      </c>
      <c r="I17" s="70">
        <f>Table3557[[#This Row],[Year 3 Original Budget Amount]]+Table3557[[#This Row],[Year 3 Change (+/-)]]</f>
        <v>0</v>
      </c>
      <c r="M17" s="84"/>
    </row>
    <row r="18" spans="1:13" ht="31" x14ac:dyDescent="0.35">
      <c r="A18" s="13" t="s">
        <v>93</v>
      </c>
      <c r="B18" s="34"/>
      <c r="C18" s="29"/>
      <c r="D18" s="29"/>
      <c r="E18" s="29"/>
      <c r="F18" s="21">
        <f>+'3. Proposed Budget Revision'!L17</f>
        <v>0</v>
      </c>
      <c r="G18" s="24">
        <f>+'3. Proposed Budget Revision'!M17</f>
        <v>0</v>
      </c>
      <c r="H18" s="21">
        <f>Table3557[[#This Row],[Year 3 Original Budget Amount]]+Table3557[[#This Row],[Year 3 Change (+/-)]]</f>
        <v>0</v>
      </c>
      <c r="I18" s="70">
        <f>Table3557[[#This Row],[Year 3 Original Budget Amount]]+Table3557[[#This Row],[Year 3 Change (+/-)]]</f>
        <v>0</v>
      </c>
      <c r="M18" s="57"/>
    </row>
    <row r="19" spans="1:13" ht="31" x14ac:dyDescent="0.35">
      <c r="A19" s="13" t="s">
        <v>94</v>
      </c>
      <c r="B19" s="34" t="s">
        <v>117</v>
      </c>
      <c r="C19" s="29"/>
      <c r="D19" s="47">
        <v>5.7000000000000002E-2</v>
      </c>
      <c r="E19" s="29"/>
      <c r="F19" s="21">
        <f>+'3. Proposed Budget Revision'!L18</f>
        <v>7405.8240500000002</v>
      </c>
      <c r="G19" s="24">
        <f>+'3. Proposed Budget Revision'!M18</f>
        <v>1753.18</v>
      </c>
      <c r="H19" s="21">
        <f>Table3557[[#This Row],[Year 3 Original Budget Amount]]+Table3557[[#This Row],[Year 3 Change (+/-)]]</f>
        <v>9159.0040499999996</v>
      </c>
      <c r="I19" s="70">
        <f>Table3557[[#This Row],[Year 3 Original Budget Amount]]+Table3557[[#This Row],[Year 3 Change (+/-)]]</f>
        <v>9159.0040499999996</v>
      </c>
      <c r="L19" s="84"/>
    </row>
    <row r="20" spans="1:13" ht="15.5" x14ac:dyDescent="0.35">
      <c r="A20" s="13" t="s">
        <v>69</v>
      </c>
      <c r="B20" s="13"/>
      <c r="C20" s="20"/>
      <c r="D20" s="20"/>
      <c r="E20" s="20"/>
      <c r="F20" s="28">
        <f>SUM(F10:F19)</f>
        <v>110774.32405</v>
      </c>
      <c r="G20" s="14">
        <f>SUM(G10:G19)</f>
        <v>56740.200000000004</v>
      </c>
      <c r="H20" s="14">
        <f>SUBTOTAL(109,Table3557[Year 3 Proposed Budget Revision])</f>
        <v>167514.52405000001</v>
      </c>
      <c r="I20" s="71">
        <f>Table3557[[#Totals],[Year 3 Original Budget Amount]]+Table3557[[#Totals],[Year 3 Change (+/-)]]</f>
        <v>167514.52405000001</v>
      </c>
    </row>
    <row r="23" spans="1:13" x14ac:dyDescent="0.35">
      <c r="H23" s="82"/>
    </row>
    <row r="24" spans="1:13" x14ac:dyDescent="0.35">
      <c r="H24" s="82"/>
    </row>
    <row r="25" spans="1:13" x14ac:dyDescent="0.35">
      <c r="H25" s="82"/>
    </row>
    <row r="26" spans="1:13" x14ac:dyDescent="0.35">
      <c r="H26" s="82"/>
    </row>
    <row r="27" spans="1:13" x14ac:dyDescent="0.35">
      <c r="H27" s="82"/>
    </row>
    <row r="28" spans="1:13" x14ac:dyDescent="0.35">
      <c r="M28" s="84"/>
    </row>
    <row r="29" spans="1:13" x14ac:dyDescent="0.35">
      <c r="M29" s="84"/>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3"/>
  <sheetViews>
    <sheetView workbookViewId="0"/>
  </sheetViews>
  <sheetFormatPr defaultRowHeight="14.5" x14ac:dyDescent="0.35"/>
  <cols>
    <col min="1" max="1" width="40.1796875" customWidth="1"/>
    <col min="2" max="2" width="43.453125" customWidth="1"/>
  </cols>
  <sheetData>
    <row r="1" spans="1:2" ht="28" x14ac:dyDescent="0.6">
      <c r="A1" s="22" t="s">
        <v>121</v>
      </c>
    </row>
    <row r="2" spans="1:2" ht="15.5" x14ac:dyDescent="0.35">
      <c r="A2" s="56" t="s">
        <v>27</v>
      </c>
    </row>
    <row r="3" spans="1:2" ht="15.5" x14ac:dyDescent="0.35">
      <c r="A3" s="56" t="s">
        <v>2</v>
      </c>
    </row>
    <row r="4" spans="1:2" ht="15.5" x14ac:dyDescent="0.35">
      <c r="A4" s="56" t="s">
        <v>122</v>
      </c>
    </row>
    <row r="5" spans="1:2" ht="31.5" customHeight="1" x14ac:dyDescent="0.35">
      <c r="A5" s="5" t="s">
        <v>123</v>
      </c>
      <c r="B5" s="5" t="s">
        <v>124</v>
      </c>
    </row>
    <row r="6" spans="1:2" ht="15.5" x14ac:dyDescent="0.35">
      <c r="A6" s="6" t="s">
        <v>125</v>
      </c>
      <c r="B6" s="6" t="str">
        <f>Table1[[#This Row],[Please Type LEA Information Below]]</f>
        <v>Community Collaborative Charter School</v>
      </c>
    </row>
    <row r="7" spans="1:2" ht="15.5" x14ac:dyDescent="0.35">
      <c r="A7" s="6" t="s">
        <v>126</v>
      </c>
      <c r="B7" s="33"/>
    </row>
    <row r="8" spans="1:2" ht="15.5" x14ac:dyDescent="0.35">
      <c r="A8" s="6" t="s">
        <v>127</v>
      </c>
      <c r="B8" s="6"/>
    </row>
    <row r="9" spans="1:2" ht="15.5" x14ac:dyDescent="0.35">
      <c r="A9" s="6" t="s">
        <v>128</v>
      </c>
      <c r="B9" s="6"/>
    </row>
    <row r="10" spans="1:2" ht="15.5" x14ac:dyDescent="0.35">
      <c r="A10" s="6" t="s">
        <v>129</v>
      </c>
      <c r="B10" s="6"/>
    </row>
    <row r="11" spans="1:2" ht="15.5" x14ac:dyDescent="0.35">
      <c r="A11" s="6" t="s">
        <v>130</v>
      </c>
      <c r="B11" s="6"/>
    </row>
    <row r="12" spans="1:2" ht="15.5" x14ac:dyDescent="0.35">
      <c r="A12" s="30" t="s">
        <v>131</v>
      </c>
      <c r="B12" s="6"/>
    </row>
    <row r="13" spans="1:2" ht="15.5" x14ac:dyDescent="0.35">
      <c r="A13" s="30" t="s">
        <v>132</v>
      </c>
      <c r="B13" s="6"/>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2e4d98c-038e-4f39-978b-4216aa1c07fe" xsi:nil="true"/>
    <lcf76f155ced4ddcb4097134ff3c332f xmlns="71ffa928-4a0e-4b67-b2bd-4c002b649a7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AA84709EA23284CAA391E0C4B2B831D" ma:contentTypeVersion="15" ma:contentTypeDescription="Create a new document." ma:contentTypeScope="" ma:versionID="63045cdc6fdfe2e31e9e407c34969d26">
  <xsd:schema xmlns:xsd="http://www.w3.org/2001/XMLSchema" xmlns:xs="http://www.w3.org/2001/XMLSchema" xmlns:p="http://schemas.microsoft.com/office/2006/metadata/properties" xmlns:ns2="71ffa928-4a0e-4b67-b2bd-4c002b649a72" xmlns:ns3="12e4d98c-038e-4f39-978b-4216aa1c07fe" targetNamespace="http://schemas.microsoft.com/office/2006/metadata/properties" ma:root="true" ma:fieldsID="53e68a2ee64b7f50402d2aef11554f31" ns2:_="" ns3:_="">
    <xsd:import namespace="71ffa928-4a0e-4b67-b2bd-4c002b649a72"/>
    <xsd:import namespace="12e4d98c-038e-4f39-978b-4216aa1c07f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ffa928-4a0e-4b67-b2bd-4c002b649a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2487d89-012e-44bc-975c-10dd49798f8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2e4d98c-038e-4f39-978b-4216aa1c07f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716ff65-4b8a-49b9-a99c-fef952e2fc6b}" ma:internalName="TaxCatchAll" ma:showField="CatchAllData" ma:web="12e4d98c-038e-4f39-978b-4216aa1c07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73C243-D845-4DF6-AF56-BFCAB54899DC}">
  <ds:schemaRefs>
    <ds:schemaRef ds:uri="http://schemas.microsoft.com/sharepoint/v3/contenttype/forms"/>
  </ds:schemaRefs>
</ds:datastoreItem>
</file>

<file path=customXml/itemProps2.xml><?xml version="1.0" encoding="utf-8"?>
<ds:datastoreItem xmlns:ds="http://schemas.openxmlformats.org/officeDocument/2006/customXml" ds:itemID="{3993F90D-8D2C-4A9A-B9CF-9618AA19FFCC}">
  <ds:schemaRefs>
    <ds:schemaRef ds:uri="http://purl.org/dc/elements/1.1/"/>
    <ds:schemaRef ds:uri="http://purl.org/dc/dcmitype/"/>
    <ds:schemaRef ds:uri="http://schemas.microsoft.com/office/2006/documentManagement/types"/>
    <ds:schemaRef ds:uri="http://www.w3.org/XML/1998/namespace"/>
    <ds:schemaRef ds:uri="http://purl.org/dc/terms/"/>
    <ds:schemaRef ds:uri="http://schemas.openxmlformats.org/package/2006/metadata/core-properties"/>
    <ds:schemaRef ds:uri="71ffa928-4a0e-4b67-b2bd-4c002b649a72"/>
    <ds:schemaRef ds:uri="http://schemas.microsoft.com/office/infopath/2007/PartnerControls"/>
    <ds:schemaRef ds:uri="12e4d98c-038e-4f39-978b-4216aa1c07fe"/>
    <ds:schemaRef ds:uri="http://schemas.microsoft.com/office/2006/metadata/properties"/>
  </ds:schemaRefs>
</ds:datastoreItem>
</file>

<file path=customXml/itemProps3.xml><?xml version="1.0" encoding="utf-8"?>
<ds:datastoreItem xmlns:ds="http://schemas.openxmlformats.org/officeDocument/2006/customXml" ds:itemID="{91D95D9F-DCE5-41F5-92A6-98F8016188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ffa928-4a0e-4b67-b2bd-4c002b649a72"/>
    <ds:schemaRef ds:uri="12e4d98c-038e-4f39-978b-4216aa1c0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Instructions</vt:lpstr>
      <vt:lpstr>2. LEA Information</vt:lpstr>
      <vt:lpstr>3. Proposed Budget Revision</vt:lpstr>
      <vt:lpstr>4. Planning Year Budget Narrat.</vt:lpstr>
      <vt:lpstr>5. Y1 Budget Narrative</vt:lpstr>
      <vt:lpstr>6. Y2 Budget Narrative</vt:lpstr>
      <vt:lpstr>7. Y3 Budget Narrative</vt:lpstr>
      <vt:lpstr>8. Form Approval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2023-10-30T18:36:40Z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0x0101001AA84709EA23284CAA391E0C4B2B831D</vt:lpwstr>
  </property>
</Properties>
</file>